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6885" yWindow="2325" windowWidth="14955" windowHeight="8520" tabRatio="690" activeTab="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H75" i="1" l="1"/>
  <c r="H76" i="1"/>
  <c r="H77" i="1"/>
  <c r="H78" i="1"/>
  <c r="H79" i="1"/>
  <c r="K77" i="1"/>
  <c r="K78" i="1"/>
  <c r="K79" i="1"/>
  <c r="N78" i="1"/>
  <c r="N79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K74" i="1"/>
  <c r="K75" i="1"/>
  <c r="K76" i="1"/>
  <c r="N77" i="1"/>
  <c r="H74" i="1"/>
  <c r="D16" i="2"/>
  <c r="F16" i="2" s="1"/>
  <c r="B3" i="1"/>
  <c r="E16" i="2"/>
  <c r="D17" i="2"/>
  <c r="F17" i="2" s="1"/>
  <c r="D18" i="2"/>
  <c r="F18" i="2" s="1"/>
  <c r="D19" i="2"/>
  <c r="F19" i="2" s="1"/>
  <c r="D20" i="2"/>
  <c r="D21" i="2"/>
  <c r="D15" i="2"/>
  <c r="F15" i="2" s="1"/>
  <c r="F23" i="2" s="1"/>
  <c r="H3" i="1"/>
  <c r="E15" i="2"/>
  <c r="D24" i="2"/>
  <c r="N4" i="1"/>
  <c r="N3" i="1"/>
  <c r="B4" i="1"/>
  <c r="S5" i="1"/>
  <c r="K22" i="1"/>
  <c r="Q17" i="1"/>
  <c r="Q18" i="1"/>
  <c r="Q19" i="1"/>
  <c r="Q20" i="1"/>
  <c r="Q21" i="1"/>
  <c r="Q22" i="1"/>
  <c r="Q23" i="1"/>
  <c r="Q24" i="1"/>
  <c r="N59" i="1"/>
  <c r="N21" i="1"/>
  <c r="N28" i="1"/>
  <c r="N32" i="1"/>
  <c r="N33" i="1"/>
  <c r="N36" i="1"/>
  <c r="N40" i="1"/>
  <c r="N45" i="1"/>
  <c r="N49" i="1"/>
  <c r="N60" i="1"/>
  <c r="N61" i="1"/>
  <c r="N64" i="1"/>
  <c r="N65" i="1"/>
  <c r="N68" i="1"/>
  <c r="N69" i="1"/>
  <c r="N73" i="1"/>
  <c r="N20" i="1"/>
  <c r="N27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Q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K63" i="1"/>
  <c r="H63" i="1"/>
  <c r="K64" i="1"/>
  <c r="H64" i="1"/>
  <c r="K65" i="1"/>
  <c r="H65" i="1"/>
  <c r="K66" i="1"/>
  <c r="H66" i="1"/>
  <c r="K67" i="1"/>
  <c r="H67" i="1"/>
  <c r="K68" i="1"/>
  <c r="H68" i="1"/>
  <c r="K69" i="1"/>
  <c r="H69" i="1"/>
  <c r="K70" i="1"/>
  <c r="H70" i="1"/>
  <c r="K71" i="1"/>
  <c r="H71" i="1"/>
  <c r="K72" i="1"/>
  <c r="H72" i="1"/>
  <c r="Q13" i="1"/>
  <c r="K14" i="1"/>
  <c r="H14" i="1"/>
  <c r="Q14" i="1"/>
  <c r="K15" i="1"/>
  <c r="H15" i="1"/>
  <c r="Q15" i="1"/>
  <c r="K16" i="1"/>
  <c r="H16" i="1"/>
  <c r="Q16" i="1"/>
  <c r="K73" i="1"/>
  <c r="H73" i="1"/>
  <c r="K25" i="1"/>
  <c r="N71" i="1"/>
  <c r="N63" i="1"/>
  <c r="N55" i="1"/>
  <c r="N51" i="1"/>
  <c r="N47" i="1"/>
  <c r="N43" i="1"/>
  <c r="N39" i="1"/>
  <c r="N35" i="1"/>
  <c r="N31" i="1"/>
  <c r="N25" i="1"/>
  <c r="N22" i="1"/>
  <c r="N74" i="1"/>
  <c r="N14" i="1"/>
  <c r="N18" i="1"/>
  <c r="N66" i="1"/>
  <c r="N62" i="1"/>
  <c r="N58" i="1"/>
  <c r="N54" i="1"/>
  <c r="N50" i="1"/>
  <c r="N46" i="1"/>
  <c r="N38" i="1"/>
  <c r="N34" i="1"/>
  <c r="N30" i="1"/>
  <c r="N75" i="1"/>
  <c r="N15" i="1"/>
  <c r="N76" i="1"/>
  <c r="N24" i="1"/>
  <c r="N57" i="1"/>
  <c r="N53" i="1"/>
  <c r="N29" i="1"/>
  <c r="N13" i="1"/>
  <c r="N16" i="1"/>
  <c r="N23" i="1"/>
  <c r="N72" i="1"/>
  <c r="N44" i="1"/>
  <c r="N42" i="1"/>
  <c r="N17" i="1"/>
  <c r="N56" i="1"/>
  <c r="N52" i="1"/>
  <c r="N48" i="1"/>
  <c r="N19" i="1"/>
  <c r="N5" i="1"/>
  <c r="H4" i="1"/>
  <c r="N41" i="1"/>
  <c r="N37" i="1"/>
  <c r="N67" i="1"/>
  <c r="N70" i="1"/>
  <c r="E23" i="2"/>
  <c r="N26" i="1"/>
  <c r="B5" i="1"/>
  <c r="K26" i="1"/>
  <c r="H5" i="1"/>
  <c r="D23" i="2" l="1"/>
  <c r="D26" i="2" s="1"/>
  <c r="F26" i="2" l="1"/>
</calcChain>
</file>

<file path=xl/sharedStrings.xml><?xml version="1.0" encoding="utf-8"?>
<sst xmlns="http://schemas.openxmlformats.org/spreadsheetml/2006/main" count="895" uniqueCount="335">
  <si>
    <t>Summary Worksheet</t>
  </si>
  <si>
    <t>Manager:</t>
  </si>
  <si>
    <t>Month End</t>
  </si>
  <si>
    <t>Net Asset Value Reconciliation:</t>
  </si>
  <si>
    <t>SSC (From Trial Balance)</t>
  </si>
  <si>
    <t>Manager</t>
  </si>
  <si>
    <t>Variance</t>
  </si>
  <si>
    <t>Explaination</t>
  </si>
  <si>
    <t>Notes:</t>
  </si>
  <si>
    <t>Holdings (Includes cash and currencies)</t>
  </si>
  <si>
    <t>See Recon Tab</t>
  </si>
  <si>
    <t>Holdings for SSC and manager should agree to totals on Recon tab</t>
  </si>
  <si>
    <t>Accrued Income</t>
  </si>
  <si>
    <t>Accruals  for SSC and manager should agree to totals on Recon tab</t>
  </si>
  <si>
    <t>Pending Trades Receivable</t>
  </si>
  <si>
    <t>Accrued Expenses</t>
  </si>
  <si>
    <t>Manager does not accrue expenses</t>
  </si>
  <si>
    <t>Pending Trades Payable</t>
  </si>
  <si>
    <t>Unrealized on FX</t>
  </si>
  <si>
    <t>Other</t>
  </si>
  <si>
    <t>Month End Net Asset Value</t>
  </si>
  <si>
    <t>Data Check - NAV Balances if Zero</t>
  </si>
  <si>
    <t>Basis point impact (Excluding accrued expenses)</t>
  </si>
  <si>
    <t>Instructions: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</si>
  <si>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</si>
  <si>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</si>
  <si>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</si>
  <si>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</si>
  <si>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</si>
  <si>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Once the file is Open, Copy and Paste Columns B thru G into the Trial Tab of the workbook in columns B thru G</t>
  </si>
  <si>
    <t>Total Accrual Comparison</t>
  </si>
  <si>
    <t>TOTAL MARKET VALUE OF SECURITIES COMPARISON:</t>
  </si>
  <si>
    <t>TOTAL SHARE VALUE OF SECURITIES COMPARISON:</t>
  </si>
  <si>
    <t>IM:</t>
  </si>
  <si>
    <t>Formula</t>
  </si>
  <si>
    <t>SS:</t>
  </si>
  <si>
    <t>DIFF:</t>
  </si>
  <si>
    <t xml:space="preserve"> </t>
  </si>
  <si>
    <t>REASON FOR DIFFERENCE:</t>
  </si>
  <si>
    <t>Summary explaination here</t>
  </si>
  <si>
    <t>Pricing source differences, not over 5 basis points impact to NAV</t>
  </si>
  <si>
    <t xml:space="preserve">Summary explaination here </t>
  </si>
  <si>
    <t>input</t>
  </si>
  <si>
    <t>Date Rec</t>
  </si>
  <si>
    <t>Fund</t>
  </si>
  <si>
    <t>Type</t>
  </si>
  <si>
    <t>Isn / SDL</t>
  </si>
  <si>
    <t>Cusip</t>
  </si>
  <si>
    <t>Shares / Local Currency</t>
  </si>
  <si>
    <t>Diff</t>
  </si>
  <si>
    <t>Local Price</t>
  </si>
  <si>
    <t>Market Value / Currency Value</t>
  </si>
  <si>
    <t>Accrual</t>
  </si>
  <si>
    <t>IM comment</t>
  </si>
  <si>
    <t>SS comment</t>
  </si>
  <si>
    <t>SS</t>
  </si>
  <si>
    <t>IM</t>
  </si>
  <si>
    <t>March 2 2017</t>
  </si>
  <si>
    <t>TCL8</t>
  </si>
  <si>
    <t>STRS LIQUIDITY FUND</t>
  </si>
  <si>
    <t>8322049D5</t>
  </si>
  <si>
    <t>No differences</t>
  </si>
  <si>
    <t>CREDIT SUISSE GROUP SPON ADR</t>
  </si>
  <si>
    <t>225401108</t>
  </si>
  <si>
    <t>ENCANA CORP</t>
  </si>
  <si>
    <t>292505104</t>
  </si>
  <si>
    <t>SOUTH32   ADR</t>
  </si>
  <si>
    <t>84473L105</t>
  </si>
  <si>
    <t>CGI GROUP INC   CLASS A</t>
  </si>
  <si>
    <t>39945C109</t>
  </si>
  <si>
    <t>VEOLIA ENVIRONNEMENT</t>
  </si>
  <si>
    <t>403187909</t>
  </si>
  <si>
    <t>TECK RESOURCES LTD CLS B</t>
  </si>
  <si>
    <t>878742204</t>
  </si>
  <si>
    <t>DASSAULT SYSTEMES SA</t>
  </si>
  <si>
    <t>533004909</t>
  </si>
  <si>
    <t>AMCOR LIMITED</t>
  </si>
  <si>
    <t>606660009</t>
  </si>
  <si>
    <t>BRIDGESTONE CORP</t>
  </si>
  <si>
    <t>613210004</t>
  </si>
  <si>
    <t>MAKITA CORP</t>
  </si>
  <si>
    <t>655580009</t>
  </si>
  <si>
    <t>SEIKO EPSON CORP</t>
  </si>
  <si>
    <t>661650903</t>
  </si>
  <si>
    <t>BUNZL PLC</t>
  </si>
  <si>
    <t>B0744B906</t>
  </si>
  <si>
    <t>INTERCONTINENTAL HOTELS ADR</t>
  </si>
  <si>
    <t>45857P608</t>
  </si>
  <si>
    <t>VALEO SA</t>
  </si>
  <si>
    <t>BDC5ST904</t>
  </si>
  <si>
    <t>INTERSTATE GENERAL LP</t>
  </si>
  <si>
    <t>460ESC890</t>
  </si>
  <si>
    <t>CAE INC</t>
  </si>
  <si>
    <t>124765108</t>
  </si>
  <si>
    <t>POUND STERLING</t>
  </si>
  <si>
    <t>GBP</t>
  </si>
  <si>
    <t>SWEDBANK AB   A SHARES</t>
  </si>
  <si>
    <t>484652904</t>
  </si>
  <si>
    <t>ASAHI KASEI CORP</t>
  </si>
  <si>
    <t>605460005</t>
  </si>
  <si>
    <t>NOKIA CORP SPON ADR</t>
  </si>
  <si>
    <t>654902204</t>
  </si>
  <si>
    <t>AERCAP HOLDINGS NV</t>
  </si>
  <si>
    <t>N00985106</t>
  </si>
  <si>
    <t>ICON PLC</t>
  </si>
  <si>
    <t>G4705A100</t>
  </si>
  <si>
    <t>FORWARD PHARMA A/S ADR</t>
  </si>
  <si>
    <t>34986J105</t>
  </si>
  <si>
    <t>FUJI HEAVY INDUSTRIES LTD</t>
  </si>
  <si>
    <t>635640006</t>
  </si>
  <si>
    <t>ORBOTECH LTD</t>
  </si>
  <si>
    <t>M75253100</t>
  </si>
  <si>
    <t>DEUTSCHE BANK AG REGISTERED</t>
  </si>
  <si>
    <t>D18190898</t>
  </si>
  <si>
    <t>SMITHS GROUP PLC</t>
  </si>
  <si>
    <t>B1WY23900</t>
  </si>
  <si>
    <t>VALEANT PHARMACEUTICALS INTE</t>
  </si>
  <si>
    <t>91911K102</t>
  </si>
  <si>
    <t>GRIFOLS SA ADR</t>
  </si>
  <si>
    <t>398438408</t>
  </si>
  <si>
    <t>CYBERARK SOFTWARE LTD/ISRAEL</t>
  </si>
  <si>
    <t>M2682V108</t>
  </si>
  <si>
    <t>ADVANCED ACCELERATOR APP ADR</t>
  </si>
  <si>
    <t>00790T100</t>
  </si>
  <si>
    <t>FERRARI NV</t>
  </si>
  <si>
    <t>N3167Y103</t>
  </si>
  <si>
    <t>CORE LABORATORIES N.V.</t>
  </si>
  <si>
    <t>N22717107</t>
  </si>
  <si>
    <t>US DOLLAR</t>
  </si>
  <si>
    <t>USD</t>
  </si>
  <si>
    <t>CHECK POINT SOFTWARE TECH</t>
  </si>
  <si>
    <t>M22465104</t>
  </si>
  <si>
    <t>SONY CORP SPONSORED ADR</t>
  </si>
  <si>
    <t>835699307</t>
  </si>
  <si>
    <t>SMITH + NEPHEW PLC  SPON ADR</t>
  </si>
  <si>
    <t>83175M205</t>
  </si>
  <si>
    <t>NOMURA HOLDINGS INC SPON ADR</t>
  </si>
  <si>
    <t>65535H208</t>
  </si>
  <si>
    <t>TREASURY WINE ESTATES LTD</t>
  </si>
  <si>
    <t>B61JC6908</t>
  </si>
  <si>
    <t>UNIQURE NV</t>
  </si>
  <si>
    <t>N90064101</t>
  </si>
  <si>
    <t>LONZA GROUP AG REG</t>
  </si>
  <si>
    <t>733337901</t>
  </si>
  <si>
    <t>SKF AB SPONSORED ADR</t>
  </si>
  <si>
    <t>784375404</t>
  </si>
  <si>
    <t>TDK CORP</t>
  </si>
  <si>
    <t>686930009</t>
  </si>
  <si>
    <t>STMICROELECTRONICS NV NY SHS</t>
  </si>
  <si>
    <t>861012102</t>
  </si>
  <si>
    <t>LOGITECH INTERNATIONAL REG</t>
  </si>
  <si>
    <t>H50430232</t>
  </si>
  <si>
    <t>SYMRISE AG</t>
  </si>
  <si>
    <t>B1JB4K905</t>
  </si>
  <si>
    <t>GALAPAGOS NV SPON ADR</t>
  </si>
  <si>
    <t>36315X101</t>
  </si>
  <si>
    <t>OPEN TEXT CORP</t>
  </si>
  <si>
    <t>683715106</t>
  </si>
  <si>
    <t>SAP SE SPONSORED ADR</t>
  </si>
  <si>
    <t>803054204</t>
  </si>
  <si>
    <t>ERICSSON (LM) TEL SP ADR</t>
  </si>
  <si>
    <t>294821608</t>
  </si>
  <si>
    <t>MARINE HARVEST ASA  SPON ADR</t>
  </si>
  <si>
    <t>56824R205</t>
  </si>
  <si>
    <t>SHOPIFY INC   CLASS A</t>
  </si>
  <si>
    <t>82509L107</t>
  </si>
  <si>
    <t>ORIX    SPONSORED ADR</t>
  </si>
  <si>
    <t>686330101</t>
  </si>
  <si>
    <t>ELBIT SYSTEMS LTD</t>
  </si>
  <si>
    <t>M3760D101</t>
  </si>
  <si>
    <t>SHAW COMMUNICATIONS INC B</t>
  </si>
  <si>
    <t>82028K200</t>
  </si>
  <si>
    <t>INFINEON TECHNOLOGIES ADR</t>
  </si>
  <si>
    <t>45662N103</t>
  </si>
  <si>
    <t>NIDEC CORP</t>
  </si>
  <si>
    <t>664068004</t>
  </si>
  <si>
    <t>INFINEON TECHNOLOGIES AG</t>
  </si>
  <si>
    <t>588950907</t>
  </si>
  <si>
    <t>MERCK KGAA UNSPONSORED ADR</t>
  </si>
  <si>
    <t>589339100</t>
  </si>
  <si>
    <t>INTERXION HOLDING NV</t>
  </si>
  <si>
    <t>N47279109</t>
  </si>
  <si>
    <t>JAZZ PHARMACEUTICALS PLC</t>
  </si>
  <si>
    <t>G50871105</t>
  </si>
  <si>
    <t>GW PHARMACEUTICALS  ADR</t>
  </si>
  <si>
    <t>36197T103</t>
  </si>
  <si>
    <t>CRITEO SA SPON ADR</t>
  </si>
  <si>
    <t>226718104</t>
  </si>
  <si>
    <t>CELLECTIS   ADR</t>
  </si>
  <si>
    <t>15117K103</t>
  </si>
  <si>
    <t>LINE CORP SPONSORED ADR</t>
  </si>
  <si>
    <t>53567X101</t>
  </si>
  <si>
    <t>052800109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</si>
  <si>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</si>
  <si>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</si>
  <si>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</si>
  <si>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</si>
  <si>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</si>
  <si>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</si>
  <si>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</si>
  <si>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</si>
  <si>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EUR</t>
  </si>
  <si>
    <t>AUD</t>
  </si>
  <si>
    <t>JPY</t>
  </si>
  <si>
    <t>SEK</t>
  </si>
  <si>
    <t>CHF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</si>
  <si>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</si>
  <si>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</si>
  <si>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</si>
  <si>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</si>
  <si>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</si>
  <si>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</si>
  <si>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</si>
  <si>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</si>
  <si>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</si>
  <si>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</si>
  <si>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</si>
  <si>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</si>
  <si>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AUTOLIV INC COMMON STOCK USD1.0</t>
  </si>
  <si>
    <t>DR</t>
  </si>
  <si>
    <t>N</t>
  </si>
  <si>
    <t>AMCOR LIMITED COMMON STOCK</t>
  </si>
  <si>
    <t>CORE LABORATORIES N.V. COMMON STOCK EUR.02</t>
  </si>
  <si>
    <t>GRIFOLS SA ADR ADR</t>
  </si>
  <si>
    <t>STMICROELECTRONICS NV NY SHS NY REG SHRS</t>
  </si>
  <si>
    <t>IR</t>
  </si>
  <si>
    <t>BRIDGESTONE CORP COMMON STOCK</t>
  </si>
  <si>
    <t>INFINEON TECHNOLOGIES AG COMMON STOCK</t>
  </si>
  <si>
    <t>INFINEON TECHNOLOGIES ADR ADR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</si>
  <si>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</si>
  <si>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</si>
  <si>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</si>
  <si>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</si>
  <si>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</si>
  <si>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</si>
  <si>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</si>
  <si>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</si>
  <si>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</si>
  <si>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</si>
  <si>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</si>
  <si>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</si>
  <si>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</si>
  <si>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</si>
  <si>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</si>
  <si>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</si>
  <si>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</si>
  <si>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</si>
  <si>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</si>
  <si>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</si>
  <si>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</si>
  <si>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</si>
  <si>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</si>
  <si>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</si>
  <si>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</si>
  <si>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</si>
  <si>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</si>
  <si>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</si>
  <si>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</si>
  <si>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</si>
  <si>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</si>
  <si>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</si>
  <si>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</si>
  <si>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</si>
  <si>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</si>
  <si>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</si>
  <si>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</si>
  <si>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</si>
  <si>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</si>
  <si>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</si>
  <si>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</si>
  <si>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</si>
  <si>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</si>
  <si>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</si>
  <si>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</si>
  <si>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</si>
  <si>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/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</si>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</sst>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"/>
    <numFmt numFmtId="168" formatCode="#,##0.000;\(#,##0.000\)"/>
    <numFmt numFmtId="169" formatCode="#,##0.00;\(#,##0.00\)"/>
    <numFmt numFmtId="170" formatCode="#,##0.000000;\(#,##0.000000\)"/>
    <numFmt numFmtId="171" formatCode="mm/dd/yyyy"/>
    <numFmt numFmtId="172" formatCode="#,##0;\(#,##0\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6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164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0" fontId="5" fillId="0" borderId="11" xfId="0" applyNumberFormat="1" applyFont="1" applyBorder="1"/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0" xfId="0" quotePrefix="1" applyFont="1" applyAlignment="1">
      <alignment horizontal="left"/>
    </xf>
    <xf numFmtId="43" fontId="5" fillId="0" borderId="16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8" fontId="5" fillId="0" borderId="0" xfId="1" applyNumberFormat="1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1" xfId="0" quotePrefix="1" applyFont="1" applyBorder="1" applyAlignment="1">
      <alignment horizontal="left" wrapText="1"/>
    </xf>
    <xf numFmtId="40" fontId="5" fillId="0" borderId="17" xfId="0" applyNumberFormat="1" applyFont="1" applyBorder="1"/>
    <xf numFmtId="40" fontId="5" fillId="0" borderId="18" xfId="0" applyNumberFormat="1" applyFont="1" applyBorder="1"/>
    <xf numFmtId="165" fontId="5" fillId="0" borderId="0" xfId="0" applyNumberFormat="1" applyFont="1" applyBorder="1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0" fontId="14" fillId="0" borderId="0" xfId="2"/>
    <xf numFmtId="4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40" fontId="5" fillId="0" borderId="18" xfId="0" applyNumberFormat="1" applyFont="1" applyBorder="1" applyAlignment="1">
      <alignment horizontal="center"/>
    </xf>
    <xf numFmtId="0" fontId="5" fillId="0" borderId="17" xfId="0" applyFont="1" applyBorder="1"/>
    <xf numFmtId="165" fontId="5" fillId="0" borderId="18" xfId="0" applyNumberFormat="1" applyFont="1" applyBorder="1"/>
    <xf numFmtId="0" fontId="5" fillId="0" borderId="19" xfId="0" applyFont="1" applyBorder="1"/>
    <xf numFmtId="0" fontId="13" fillId="0" borderId="0" xfId="2" applyFont="1" applyAlignment="1">
      <alignment horizontal="left"/>
    </xf>
    <xf numFmtId="168" fontId="13" fillId="0" borderId="0" xfId="2" applyNumberFormat="1" applyFont="1" applyAlignment="1">
      <alignment horizontal="right"/>
    </xf>
    <xf numFmtId="169" fontId="13" fillId="0" borderId="0" xfId="2" applyNumberFormat="1" applyFont="1" applyAlignment="1">
      <alignment horizontal="right"/>
    </xf>
    <xf numFmtId="169" fontId="13" fillId="0" borderId="19" xfId="2" applyNumberFormat="1" applyFont="1" applyBorder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170" fontId="13" fillId="0" borderId="0" xfId="2" applyNumberFormat="1" applyFont="1" applyAlignment="1">
      <alignment horizontal="right"/>
    </xf>
    <xf numFmtId="171" fontId="13" fillId="0" borderId="0" xfId="2" applyNumberFormat="1" applyFont="1" applyAlignment="1">
      <alignment horizontal="center"/>
    </xf>
    <xf numFmtId="172" fontId="13" fillId="0" borderId="0" xfId="2" applyNumberFormat="1" applyFont="1" applyAlignment="1">
      <alignment horizontal="right"/>
    </xf>
    <xf numFmtId="167" fontId="13" fillId="0" borderId="0" xfId="2" applyNumberFormat="1" applyFont="1"/>
    <xf numFmtId="0" fontId="6" fillId="0" borderId="24" xfId="0" quotePrefix="1" applyFont="1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  <xf numFmtId="43" fontId="5" fillId="0" borderId="28" xfId="1" applyFont="1" applyBorder="1" applyAlignment="1">
      <alignment horizontal="center" vertical="center"/>
    </xf>
    <xf numFmtId="43" fontId="0" fillId="0" borderId="28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4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0" borderId="27" xfId="0" quotePrefix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25" sqref="E25"/>
    </sheetView>
  </sheetViews>
  <sheetFormatPr defaultRowHeight="12.75" x14ac:dyDescent="0.2"/>
  <cols>
    <col min="1" max="1" width="10" style="11" customWidth="1"/>
    <col min="2" max="2" width="34.42578125" style="11" customWidth="1"/>
    <col min="3" max="3" width="9.140625" style="11" customWidth="1"/>
    <col min="4" max="4" width="24.42578125" style="30" bestFit="1" customWidth="1"/>
    <col min="5" max="5" width="20.140625" style="30" customWidth="1"/>
    <col min="6" max="6" width="17.7109375" style="30" customWidth="1"/>
    <col min="7" max="7" width="48.7109375" style="11" bestFit="1" customWidth="1"/>
    <col min="8" max="8" width="53.5703125" style="11" bestFit="1" customWidth="1"/>
  </cols>
  <sheetData>
    <row r="1" spans="1:8" s="26" customFormat="1" ht="31.5" customHeight="1" x14ac:dyDescent="0.35">
      <c r="A1" s="39" t="s">
        <v>0</v>
      </c>
      <c r="B1" s="28"/>
      <c r="C1" s="28"/>
      <c r="D1" s="29"/>
      <c r="E1" s="29"/>
      <c r="F1" s="29"/>
      <c r="G1" s="28"/>
      <c r="H1" s="28"/>
    </row>
    <row r="3" spans="1:8" x14ac:dyDescent="0.2">
      <c r="C3" s="25"/>
      <c r="D3" s="31"/>
      <c r="E3" s="31"/>
      <c r="F3" s="31"/>
      <c r="G3" s="25"/>
    </row>
    <row r="4" spans="1:8" ht="20.25" customHeight="1" x14ac:dyDescent="0.2">
      <c r="A4" s="11" t="s">
        <v>1</v>
      </c>
      <c r="B4" s="32"/>
      <c r="C4" s="25"/>
      <c r="D4" s="31"/>
      <c r="E4" s="31"/>
      <c r="F4" s="31"/>
      <c r="G4" s="25"/>
    </row>
    <row r="5" spans="1:8" ht="21.75" customHeight="1" x14ac:dyDescent="0.2">
      <c r="A5" s="11" t="s">
        <v>2</v>
      </c>
      <c r="B5" s="33"/>
      <c r="C5" s="25"/>
      <c r="D5" s="31"/>
      <c r="E5" s="31"/>
      <c r="F5" s="31"/>
      <c r="G5" s="25"/>
    </row>
    <row r="6" spans="1:8" x14ac:dyDescent="0.2">
      <c r="C6" s="25"/>
      <c r="D6" s="31"/>
      <c r="E6" s="31"/>
      <c r="F6" s="31"/>
      <c r="G6" s="25"/>
    </row>
    <row r="7" spans="1:8" x14ac:dyDescent="0.2">
      <c r="C7" s="25"/>
      <c r="D7" s="31"/>
      <c r="E7" s="31"/>
      <c r="F7" s="31"/>
      <c r="G7" s="25"/>
    </row>
    <row r="13" spans="1:8" s="27" customFormat="1" ht="13.5" x14ac:dyDescent="0.25">
      <c r="A13" s="36" t="s">
        <v>3</v>
      </c>
      <c r="B13" s="36"/>
      <c r="C13" s="36"/>
      <c r="D13" s="37" t="s">
        <v>4</v>
      </c>
      <c r="E13" s="38" t="s">
        <v>5</v>
      </c>
      <c r="F13" s="38" t="s">
        <v>6</v>
      </c>
      <c r="G13" s="36" t="s">
        <v>7</v>
      </c>
      <c r="H13" s="36" t="s">
        <v>8</v>
      </c>
    </row>
    <row r="15" spans="1:8" x14ac:dyDescent="0.2">
      <c r="A15" s="34" t="s">
        <v>9</v>
      </c>
      <c r="D15" s="52">
        <f ca="1">SUMIF(Trial!$A$3:$G$17,'Summary Sheet'!A15,Trial!$G$3:$G$17)-SUMIF(Trial!$A$20:$G$28,'Summary Sheet'!A15,Trial!$G$20:$G$28)+SUMIF(Trial!$A$32:$G$40,'Summary Sheet'!A15,Trial!$G$32:$G$40)</f>
        <v>46718798.960000001</v>
      </c>
      <c r="E15" s="40">
        <f>+Recon!H3</f>
        <v>46721163.430000007</v>
      </c>
      <c r="F15" s="30">
        <f ca="1">+D15-E15</f>
        <v>-2364.4700000062585</v>
      </c>
      <c r="G15" s="11" t="s">
        <v>10</v>
      </c>
      <c r="H15" s="11" t="s">
        <v>11</v>
      </c>
    </row>
    <row r="16" spans="1:8" x14ac:dyDescent="0.2">
      <c r="A16" s="11" t="s">
        <v>12</v>
      </c>
      <c r="D16" s="52">
        <f ca="1">SUMIF(Trial!$A$3:$G$17,'Summary Sheet'!A16,Trial!$G$3:$G$17)-SUMIF(Trial!$A$20:$G$28,'Summary Sheet'!A16,Trial!$G$20:$G$28)+SUMIF(Trial!$A$32:$G$40,'Summary Sheet'!A16,Trial!$G$32:$G$40)</f>
        <v>48261.580000000009</v>
      </c>
      <c r="E16" s="40">
        <f>+Recon!B3</f>
        <v>44037.23</v>
      </c>
      <c r="F16" s="30">
        <f ca="1">+D16-E16</f>
        <v>4224.3500000000058</v>
      </c>
      <c r="G16" s="11" t="s">
        <v>10</v>
      </c>
      <c r="H16" s="11" t="s">
        <v>13</v>
      </c>
    </row>
    <row r="17" spans="1:7" x14ac:dyDescent="0.2">
      <c r="A17" s="34" t="s">
        <v>14</v>
      </c>
      <c r="D17" s="52">
        <f ca="1">SUMIF(Trial!$A$3:$G$17,'Summary Sheet'!A17,Trial!$G$3:$G$17)-SUMIF(Trial!$A$20:$G$28,'Summary Sheet'!A17,Trial!$G$20:$G$28)+SUMIF(Trial!$A$32:$G$40,'Summary Sheet'!A17,Trial!$G$32:$G$40)</f>
        <v>395315.36</v>
      </c>
      <c r="E17" s="30">
        <v>11332817.57</v>
      </c>
      <c r="F17" s="30">
        <f ca="1">+D17-E17</f>
        <v>-10937502.210000001</v>
      </c>
    </row>
    <row r="18" spans="1:7" x14ac:dyDescent="0.2">
      <c r="A18" s="11" t="s">
        <v>15</v>
      </c>
      <c r="D18" s="52">
        <f ca="1">SUMIF(Trial!$A$3:$G$17,'Summary Sheet'!A18,Trial!$G$3:$G$17)-SUMIF(Trial!$A$20:$G$28,'Summary Sheet'!A18,Trial!$G$20:$G$28)+SUMIF(Trial!$A$32:$G$40,'Summary Sheet'!A18,Trial!$G$32:$G$40)</f>
        <v>0</v>
      </c>
      <c r="E18" s="30">
        <v>0</v>
      </c>
      <c r="F18" s="30">
        <f ca="1">+D18-E18</f>
        <v>0</v>
      </c>
      <c r="G18" s="11" t="s">
        <v>16</v>
      </c>
    </row>
    <row r="19" spans="1:7" x14ac:dyDescent="0.2">
      <c r="A19" s="11" t="s">
        <v>17</v>
      </c>
      <c r="D19" s="52">
        <f ca="1">SUMIF(Trial!$A$3:$G$17,'Summary Sheet'!A19,Trial!$G$3:$G$17)-SUMIF(Trial!$A$20:$G$28,'Summary Sheet'!A19,Trial!$G$20:$G$28)+SUMIF(Trial!$A$32:$G$40,'Summary Sheet'!A19,Trial!$G$32:$G$40)</f>
        <v>-822994.8</v>
      </c>
      <c r="E19" s="30">
        <v>-9518553.7899999991</v>
      </c>
      <c r="F19" s="30">
        <f ca="1">+D19-E19</f>
        <v>8695558.9899999984</v>
      </c>
    </row>
    <row r="20" spans="1:7" x14ac:dyDescent="0.2">
      <c r="A20" s="11" t="s">
        <v>18</v>
      </c>
      <c r="D20" s="52">
        <f ca="1">SUMIF(Trial!$A$3:$G$17,'Summary Sheet'!A20,Trial!$G$3:$G$17)-SUMIF(Trial!$A$20:$G$28,'Summary Sheet'!A20,Trial!$G$20:$G$28)+SUMIF(Trial!$A$32:$G$40,'Summary Sheet'!A20,Trial!$G$32:$G$40)</f>
        <v>0</v>
      </c>
    </row>
    <row r="21" spans="1:7" x14ac:dyDescent="0.2">
      <c r="A21" s="11" t="s">
        <v>19</v>
      </c>
      <c r="D21" s="52">
        <f ca="1">SUMIF(Trial!$A$3:$G$17,'Summary Sheet'!A21,Trial!$G$3:$G$17)-SUMIF(Trial!$A$20:$G$28,'Summary Sheet'!A21,Trial!$G$20:$G$28)+SUMIF(Trial!$A$32:$G$40,'Summary Sheet'!A21,Trial!$G$32:$G$40)</f>
        <v>0</v>
      </c>
    </row>
    <row r="23" spans="1:7" x14ac:dyDescent="0.2">
      <c r="B23" s="11" t="s">
        <v>20</v>
      </c>
      <c r="D23" s="35">
        <f ca="1">SUM(D14:D22)</f>
        <v>46339381.100000001</v>
      </c>
      <c r="E23" s="35">
        <f>SUM(E14:E22)</f>
        <v>48579464.440000005</v>
      </c>
      <c r="F23" s="35">
        <f ca="1">SUM(F14:F22)</f>
        <v>-2240083.3400000092</v>
      </c>
    </row>
    <row r="24" spans="1:7" x14ac:dyDescent="0.2">
      <c r="B24" s="34" t="s">
        <v>21</v>
      </c>
      <c r="D24" s="35">
        <f>Trial!G43</f>
        <v>46339381.100000001</v>
      </c>
    </row>
    <row r="25" spans="1:7" x14ac:dyDescent="0.2">
      <c r="G25" s="44"/>
    </row>
    <row r="26" spans="1:7" x14ac:dyDescent="0.2">
      <c r="B26" s="34" t="s">
        <v>22</v>
      </c>
      <c r="D26" s="30">
        <f ca="1">+D23-D24</f>
        <v>0</v>
      </c>
      <c r="F26" s="43">
        <f ca="1">(+F23-F18)/D23</f>
        <v>-4.8340812648445343E-2</v>
      </c>
    </row>
    <row r="33" spans="1:8" s="26" customFormat="1" ht="13.5" x14ac:dyDescent="0.25">
      <c r="A33" s="36" t="s">
        <v>23</v>
      </c>
      <c r="B33" s="28"/>
      <c r="C33" s="28"/>
      <c r="D33" s="29"/>
      <c r="E33" s="29"/>
      <c r="F33" s="29"/>
      <c r="G33" s="28"/>
      <c r="H33" s="28"/>
    </row>
    <row r="34" spans="1:8" x14ac:dyDescent="0.2">
      <c r="A34" s="11" t="s">
        <v>24</v>
      </c>
      <c r="C34" s="30"/>
      <c r="F34" s="11"/>
      <c r="H34"/>
    </row>
    <row r="35" spans="1:8" x14ac:dyDescent="0.2">
      <c r="A35" s="11" t="s">
        <v>25</v>
      </c>
      <c r="C35" s="30"/>
      <c r="F35" s="11"/>
      <c r="H35"/>
    </row>
    <row r="36" spans="1:8" x14ac:dyDescent="0.2">
      <c r="A36" s="11" t="s">
        <v>26</v>
      </c>
      <c r="C36" s="30"/>
      <c r="F36" s="11"/>
      <c r="H36"/>
    </row>
    <row r="37" spans="1:8" x14ac:dyDescent="0.2">
      <c r="A37" s="11" t="s">
        <v>27</v>
      </c>
      <c r="C37" s="30"/>
      <c r="F37" s="11"/>
      <c r="H37"/>
    </row>
    <row r="38" spans="1:8" x14ac:dyDescent="0.2">
      <c r="A38" s="11" t="s">
        <v>28</v>
      </c>
      <c r="C38" s="30"/>
      <c r="F38" s="11"/>
      <c r="H38"/>
    </row>
    <row r="39" spans="1:8" x14ac:dyDescent="0.2">
      <c r="A39" s="11" t="s">
        <v>29</v>
      </c>
      <c r="C39" s="30"/>
      <c r="F39" s="11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7"/>
  <sheetViews>
    <sheetView tabSelected="1" workbookViewId="0">
      <pane xSplit="5" ySplit="12" topLeftCell="G49" activePane="bottomRight" state="frozen"/>
      <selection pane="topRight" activeCell="E1" sqref="E1"/>
      <selection pane="bottomLeft" activeCell="A4" sqref="A4"/>
      <selection pane="bottomRight" activeCell="S14" sqref="S14"/>
    </sheetView>
  </sheetViews>
  <sheetFormatPr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19.42578125" style="17" customWidth="1"/>
    <col min="5" max="5" width="10.7109375" style="18" customWidth="1"/>
    <col min="6" max="6" width="15.28515625" style="11" customWidth="1"/>
    <col min="7" max="7" width="16.42578125" style="11" customWidth="1"/>
    <col min="8" max="8" width="9.140625" style="11"/>
    <col min="9" max="9" width="13.5703125" style="11" customWidth="1"/>
    <col min="10" max="10" width="12.7109375" style="11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7" width="11.85546875" style="11" customWidth="1"/>
    <col min="18" max="18" width="24.28515625" style="19" customWidth="1"/>
    <col min="19" max="19" width="21.7109375" style="19" customWidth="1"/>
    <col min="20" max="16384" width="9.140625" style="11"/>
  </cols>
  <sheetData>
    <row r="1" spans="1:19" ht="13.5" thickBot="1" x14ac:dyDescent="0.25"/>
    <row r="2" spans="1:19" ht="13.5" thickBot="1" x14ac:dyDescent="0.25">
      <c r="A2" s="84" t="s">
        <v>30</v>
      </c>
      <c r="B2" s="73"/>
      <c r="C2" s="73"/>
      <c r="D2" s="73"/>
      <c r="E2" s="74"/>
      <c r="G2" s="84" t="s">
        <v>31</v>
      </c>
      <c r="H2" s="73"/>
      <c r="I2" s="73"/>
      <c r="J2" s="73"/>
      <c r="K2" s="74"/>
      <c r="M2" s="72" t="s">
        <v>32</v>
      </c>
      <c r="N2" s="73"/>
      <c r="O2" s="73"/>
      <c r="P2" s="73"/>
      <c r="Q2" s="74"/>
    </row>
    <row r="3" spans="1:19" x14ac:dyDescent="0.2">
      <c r="A3" s="22" t="s">
        <v>33</v>
      </c>
      <c r="B3" s="85">
        <f>SUM(P:P)</f>
        <v>44037.23</v>
      </c>
      <c r="C3" s="85"/>
      <c r="D3" s="85"/>
      <c r="E3" s="86"/>
      <c r="F3" s="11" t="s">
        <v>34</v>
      </c>
      <c r="G3" s="22" t="s">
        <v>33</v>
      </c>
      <c r="H3" s="85">
        <f>SUM(M13:M60007)</f>
        <v>46721163.430000007</v>
      </c>
      <c r="I3" s="85"/>
      <c r="J3" s="85"/>
      <c r="K3" s="86"/>
      <c r="L3" s="11" t="s">
        <v>34</v>
      </c>
      <c r="M3" s="22" t="s">
        <v>33</v>
      </c>
      <c r="N3" s="75">
        <f>SUM(G13:G60007)</f>
        <v>3236157.71</v>
      </c>
      <c r="O3" s="75"/>
      <c r="P3" s="75"/>
      <c r="Q3" s="76"/>
      <c r="R3" s="11" t="s">
        <v>34</v>
      </c>
    </row>
    <row r="4" spans="1:19" x14ac:dyDescent="0.2">
      <c r="A4" s="22" t="s">
        <v>35</v>
      </c>
      <c r="B4" s="85">
        <f>SUM(O:O)</f>
        <v>44037.23</v>
      </c>
      <c r="C4" s="85"/>
      <c r="D4" s="85"/>
      <c r="E4" s="86"/>
      <c r="F4" s="11" t="s">
        <v>34</v>
      </c>
      <c r="G4" s="22" t="s">
        <v>35</v>
      </c>
      <c r="H4" s="85">
        <f>SUM(L13:L60008)</f>
        <v>46721163.430000007</v>
      </c>
      <c r="I4" s="85"/>
      <c r="J4" s="85"/>
      <c r="K4" s="86"/>
      <c r="L4" s="11" t="s">
        <v>34</v>
      </c>
      <c r="M4" s="22" t="s">
        <v>35</v>
      </c>
      <c r="N4" s="77">
        <f>SUM(F13:F60008)</f>
        <v>3236157.71</v>
      </c>
      <c r="O4" s="77"/>
      <c r="P4" s="77"/>
      <c r="Q4" s="78"/>
      <c r="R4" s="11" t="s">
        <v>34</v>
      </c>
      <c r="S4" s="42">
        <v>1806476.8499999999</v>
      </c>
    </row>
    <row r="5" spans="1:19" ht="13.5" thickBot="1" x14ac:dyDescent="0.25">
      <c r="A5" s="22" t="s">
        <v>36</v>
      </c>
      <c r="B5" s="85">
        <f>B4-B3</f>
        <v>0</v>
      </c>
      <c r="C5" s="85"/>
      <c r="D5" s="85"/>
      <c r="E5" s="86"/>
      <c r="F5" s="11" t="s">
        <v>37</v>
      </c>
      <c r="G5" s="22" t="s">
        <v>36</v>
      </c>
      <c r="H5" s="85">
        <f>H4-H3</f>
        <v>0</v>
      </c>
      <c r="I5" s="85"/>
      <c r="J5" s="85"/>
      <c r="K5" s="86"/>
      <c r="M5" s="22" t="s">
        <v>36</v>
      </c>
      <c r="N5" s="77">
        <f>N4-N3</f>
        <v>0</v>
      </c>
      <c r="O5" s="77"/>
      <c r="P5" s="77"/>
      <c r="Q5" s="78"/>
      <c r="S5" s="42">
        <f>+S4-B4</f>
        <v>1762439.6199999999</v>
      </c>
    </row>
    <row r="6" spans="1:19" ht="13.5" thickBot="1" x14ac:dyDescent="0.25">
      <c r="A6" s="79" t="s">
        <v>38</v>
      </c>
      <c r="B6" s="73"/>
      <c r="C6" s="73"/>
      <c r="D6" s="73"/>
      <c r="E6" s="74"/>
      <c r="G6" s="79" t="s">
        <v>38</v>
      </c>
      <c r="H6" s="73"/>
      <c r="I6" s="73"/>
      <c r="J6" s="73"/>
      <c r="K6" s="74"/>
      <c r="M6" s="79" t="s">
        <v>38</v>
      </c>
      <c r="N6" s="73"/>
      <c r="O6" s="73"/>
      <c r="P6" s="73"/>
      <c r="Q6" s="74"/>
      <c r="S6" s="41"/>
    </row>
    <row r="7" spans="1:19" ht="12.75" customHeight="1" x14ac:dyDescent="0.2">
      <c r="A7" s="20"/>
      <c r="B7" s="87" t="s">
        <v>39</v>
      </c>
      <c r="C7" s="88"/>
      <c r="D7" s="88"/>
      <c r="E7" s="89"/>
      <c r="G7" s="20"/>
      <c r="H7" s="87" t="s">
        <v>40</v>
      </c>
      <c r="I7" s="88"/>
      <c r="J7" s="88"/>
      <c r="K7" s="89"/>
      <c r="M7" s="100" t="s">
        <v>41</v>
      </c>
      <c r="N7" s="88"/>
      <c r="O7" s="88"/>
      <c r="P7" s="89"/>
      <c r="Q7" s="17"/>
    </row>
    <row r="8" spans="1:19" x14ac:dyDescent="0.2">
      <c r="A8" s="20"/>
      <c r="B8" s="90"/>
      <c r="C8" s="91"/>
      <c r="D8" s="91"/>
      <c r="E8" s="92"/>
      <c r="F8" s="11" t="s">
        <v>42</v>
      </c>
      <c r="G8" s="20"/>
      <c r="H8" s="90"/>
      <c r="I8" s="91"/>
      <c r="J8" s="91"/>
      <c r="K8" s="92"/>
      <c r="L8" s="11" t="s">
        <v>42</v>
      </c>
      <c r="M8" s="90"/>
      <c r="N8" s="91"/>
      <c r="O8" s="91"/>
      <c r="P8" s="92"/>
      <c r="Q8" s="11" t="s">
        <v>42</v>
      </c>
    </row>
    <row r="9" spans="1:19" ht="13.5" thickBot="1" x14ac:dyDescent="0.25">
      <c r="A9" s="20"/>
      <c r="B9" s="93"/>
      <c r="C9" s="94"/>
      <c r="D9" s="94"/>
      <c r="E9" s="95"/>
      <c r="G9" s="20"/>
      <c r="H9" s="93"/>
      <c r="I9" s="94"/>
      <c r="J9" s="94"/>
      <c r="K9" s="95"/>
      <c r="L9" s="11"/>
      <c r="M9" s="93"/>
      <c r="N9" s="94"/>
      <c r="O9" s="94"/>
      <c r="P9" s="95"/>
    </row>
    <row r="11" spans="1:19" s="2" customFormat="1" x14ac:dyDescent="0.2">
      <c r="A11" s="80" t="s">
        <v>43</v>
      </c>
      <c r="B11" s="80" t="s">
        <v>44</v>
      </c>
      <c r="C11" s="80" t="s">
        <v>45</v>
      </c>
      <c r="D11" s="81" t="s">
        <v>46</v>
      </c>
      <c r="E11" s="81" t="s">
        <v>47</v>
      </c>
      <c r="F11" s="1" t="s">
        <v>48</v>
      </c>
      <c r="G11" s="1"/>
      <c r="H11" s="82" t="s">
        <v>49</v>
      </c>
      <c r="I11" s="1" t="s">
        <v>50</v>
      </c>
      <c r="J11" s="1"/>
      <c r="K11" s="82" t="s">
        <v>49</v>
      </c>
      <c r="L11" s="98" t="s">
        <v>51</v>
      </c>
      <c r="M11" s="99"/>
      <c r="N11" s="82" t="s">
        <v>49</v>
      </c>
      <c r="O11" s="1" t="s">
        <v>52</v>
      </c>
      <c r="P11" s="1"/>
      <c r="Q11" s="82" t="s">
        <v>49</v>
      </c>
      <c r="R11" s="96" t="s">
        <v>53</v>
      </c>
      <c r="S11" s="96" t="s">
        <v>54</v>
      </c>
    </row>
    <row r="12" spans="1:19" s="2" customFormat="1" x14ac:dyDescent="0.2">
      <c r="A12" s="80"/>
      <c r="B12" s="80"/>
      <c r="C12" s="80"/>
      <c r="D12" s="81"/>
      <c r="E12" s="81"/>
      <c r="F12" s="3" t="s">
        <v>55</v>
      </c>
      <c r="G12" s="4" t="s">
        <v>56</v>
      </c>
      <c r="H12" s="83"/>
      <c r="I12" s="3" t="s">
        <v>55</v>
      </c>
      <c r="J12" s="4" t="s">
        <v>56</v>
      </c>
      <c r="K12" s="83"/>
      <c r="L12" s="21" t="s">
        <v>55</v>
      </c>
      <c r="M12" s="21" t="s">
        <v>56</v>
      </c>
      <c r="N12" s="83"/>
      <c r="O12" s="3" t="s">
        <v>55</v>
      </c>
      <c r="P12" s="4" t="s">
        <v>56</v>
      </c>
      <c r="Q12" s="83"/>
      <c r="R12" s="97"/>
      <c r="S12" s="97"/>
    </row>
    <row r="13" spans="1:19" x14ac:dyDescent="0.2">
      <c r="A13" s="5" t="s">
        <v>57</v>
      </c>
      <c r="B13" s="6" t="s">
        <v>58</v>
      </c>
      <c r="C13" s="6"/>
      <c r="D13" s="61" t="s">
        <v>59</v>
      </c>
      <c r="E13" s="61" t="s">
        <v>60</v>
      </c>
      <c r="F13" s="62">
        <v>1453931.21</v>
      </c>
      <c r="G13" s="62">
        <v>1453931.21</v>
      </c>
      <c r="H13" s="8">
        <f>F13-G13</f>
        <v>0</v>
      </c>
      <c r="I13" s="63">
        <v>100</v>
      </c>
      <c r="J13" s="63">
        <v>100</v>
      </c>
      <c r="K13" s="7">
        <f>I13-J13</f>
        <v>0</v>
      </c>
      <c r="L13" s="63">
        <v>1453931.21</v>
      </c>
      <c r="M13" s="63">
        <v>1453931.21</v>
      </c>
      <c r="N13" s="23">
        <f>L13-M13</f>
        <v>0</v>
      </c>
      <c r="O13" s="63">
        <v>2602.94</v>
      </c>
      <c r="P13" s="63">
        <v>2602.94</v>
      </c>
      <c r="Q13" s="8">
        <f t="shared" ref="Q13:Q76" si="0">O13-P13</f>
        <v>0</v>
      </c>
      <c r="R13" s="9"/>
      <c r="S13" s="10" t="s">
        <v>61</v>
      </c>
    </row>
    <row r="14" spans="1:19" x14ac:dyDescent="0.2">
      <c r="A14" s="12" t="s">
        <v>57</v>
      </c>
      <c r="B14" s="6" t="s">
        <v>58</v>
      </c>
      <c r="C14" s="13"/>
      <c r="D14" s="61" t="s">
        <v>62</v>
      </c>
      <c r="E14" s="61" t="s">
        <v>63</v>
      </c>
      <c r="F14" s="62">
        <v>27000</v>
      </c>
      <c r="G14" s="62">
        <v>27000</v>
      </c>
      <c r="H14" s="8">
        <f t="shared" ref="H14:H72" si="1">F14-G14</f>
        <v>0</v>
      </c>
      <c r="I14" s="63">
        <v>15.1348</v>
      </c>
      <c r="J14" s="63">
        <v>15.1348</v>
      </c>
      <c r="K14" s="7">
        <f t="shared" ref="K14:K72" si="2">I14-J14</f>
        <v>0</v>
      </c>
      <c r="L14" s="63">
        <v>408639.6</v>
      </c>
      <c r="M14" s="63">
        <v>408639.6</v>
      </c>
      <c r="N14" s="23">
        <f t="shared" ref="N14:N73" si="3">L14-M14</f>
        <v>0</v>
      </c>
      <c r="O14" s="14"/>
      <c r="P14" s="46"/>
      <c r="Q14" s="8">
        <f t="shared" si="0"/>
        <v>0</v>
      </c>
      <c r="R14" s="15"/>
      <c r="S14" s="16"/>
    </row>
    <row r="15" spans="1:19" x14ac:dyDescent="0.2">
      <c r="A15" s="5" t="s">
        <v>57</v>
      </c>
      <c r="B15" s="6" t="s">
        <v>58</v>
      </c>
      <c r="C15" s="13"/>
      <c r="D15" s="61" t="s">
        <v>64</v>
      </c>
      <c r="E15" s="61" t="s">
        <v>65</v>
      </c>
      <c r="F15" s="62">
        <v>58824</v>
      </c>
      <c r="G15" s="62">
        <v>58824</v>
      </c>
      <c r="H15" s="8">
        <f t="shared" si="1"/>
        <v>0</v>
      </c>
      <c r="I15" s="63">
        <v>11.1</v>
      </c>
      <c r="J15" s="63">
        <v>11.1</v>
      </c>
      <c r="K15" s="7">
        <f t="shared" si="2"/>
        <v>0</v>
      </c>
      <c r="L15" s="63">
        <v>652946.4</v>
      </c>
      <c r="M15" s="63">
        <v>652946.4</v>
      </c>
      <c r="N15" s="23">
        <f t="shared" si="3"/>
        <v>0</v>
      </c>
      <c r="O15" s="14"/>
      <c r="P15" s="46"/>
      <c r="Q15" s="8">
        <f t="shared" si="0"/>
        <v>0</v>
      </c>
      <c r="R15" s="15"/>
      <c r="S15" s="16"/>
    </row>
    <row r="16" spans="1:19" x14ac:dyDescent="0.2">
      <c r="A16" s="12" t="s">
        <v>57</v>
      </c>
      <c r="B16" s="6" t="s">
        <v>58</v>
      </c>
      <c r="C16" s="13"/>
      <c r="D16" s="61" t="s">
        <v>66</v>
      </c>
      <c r="E16" s="61" t="s">
        <v>67</v>
      </c>
      <c r="F16" s="62">
        <v>48405</v>
      </c>
      <c r="G16" s="62">
        <v>48405</v>
      </c>
      <c r="H16" s="8">
        <f t="shared" si="1"/>
        <v>0</v>
      </c>
      <c r="I16" s="63">
        <v>9.5299999999999994</v>
      </c>
      <c r="J16" s="63">
        <v>9.5299999999999994</v>
      </c>
      <c r="K16" s="7">
        <f t="shared" si="2"/>
        <v>0</v>
      </c>
      <c r="L16" s="63">
        <v>461299.65</v>
      </c>
      <c r="M16" s="63">
        <v>461299.65</v>
      </c>
      <c r="N16" s="23">
        <f t="shared" si="3"/>
        <v>0</v>
      </c>
      <c r="O16" s="14"/>
      <c r="P16" s="46"/>
      <c r="Q16" s="8">
        <f t="shared" si="0"/>
        <v>0</v>
      </c>
      <c r="R16" s="15"/>
      <c r="S16" s="16"/>
    </row>
    <row r="17" spans="1:19" x14ac:dyDescent="0.2">
      <c r="A17" s="5" t="s">
        <v>57</v>
      </c>
      <c r="B17" s="6" t="s">
        <v>58</v>
      </c>
      <c r="C17" s="13"/>
      <c r="D17" s="61" t="s">
        <v>68</v>
      </c>
      <c r="E17" s="61" t="s">
        <v>69</v>
      </c>
      <c r="F17" s="62">
        <v>18398</v>
      </c>
      <c r="G17" s="62">
        <v>18398</v>
      </c>
      <c r="H17" s="8">
        <f t="shared" si="1"/>
        <v>0</v>
      </c>
      <c r="I17" s="63">
        <v>45.98</v>
      </c>
      <c r="J17" s="63">
        <v>45.98</v>
      </c>
      <c r="K17" s="7">
        <f t="shared" si="2"/>
        <v>0</v>
      </c>
      <c r="L17" s="63">
        <v>845940.04</v>
      </c>
      <c r="M17" s="63">
        <v>845940.04</v>
      </c>
      <c r="N17" s="23">
        <f t="shared" si="3"/>
        <v>0</v>
      </c>
      <c r="O17" s="14"/>
      <c r="P17" s="46"/>
      <c r="Q17" s="8">
        <f t="shared" si="0"/>
        <v>0</v>
      </c>
      <c r="R17" s="15"/>
      <c r="S17" s="16"/>
    </row>
    <row r="18" spans="1:19" x14ac:dyDescent="0.2">
      <c r="A18" s="12" t="s">
        <v>57</v>
      </c>
      <c r="B18" s="6" t="s">
        <v>58</v>
      </c>
      <c r="C18" s="13"/>
      <c r="D18" s="61" t="s">
        <v>70</v>
      </c>
      <c r="E18" s="61" t="s">
        <v>71</v>
      </c>
      <c r="F18" s="62">
        <v>39010</v>
      </c>
      <c r="G18" s="62">
        <v>39010</v>
      </c>
      <c r="H18" s="8">
        <f t="shared" si="1"/>
        <v>0</v>
      </c>
      <c r="I18" s="63">
        <v>16.417168</v>
      </c>
      <c r="J18" s="63">
        <v>16.417168</v>
      </c>
      <c r="K18" s="7">
        <f t="shared" si="2"/>
        <v>0</v>
      </c>
      <c r="L18" s="63">
        <v>640433.73</v>
      </c>
      <c r="M18" s="63">
        <v>640433.73</v>
      </c>
      <c r="N18" s="23">
        <f t="shared" si="3"/>
        <v>0</v>
      </c>
      <c r="O18" s="14"/>
      <c r="P18" s="46"/>
      <c r="Q18" s="8">
        <f t="shared" si="0"/>
        <v>0</v>
      </c>
      <c r="R18" s="15"/>
      <c r="S18" s="16"/>
    </row>
    <row r="19" spans="1:19" x14ac:dyDescent="0.2">
      <c r="A19" s="5" t="s">
        <v>57</v>
      </c>
      <c r="B19" s="6" t="s">
        <v>58</v>
      </c>
      <c r="C19" s="13"/>
      <c r="D19" s="61" t="s">
        <v>72</v>
      </c>
      <c r="E19" s="61" t="s">
        <v>73</v>
      </c>
      <c r="F19" s="62">
        <v>23861</v>
      </c>
      <c r="G19" s="62">
        <v>23861</v>
      </c>
      <c r="H19" s="8">
        <f t="shared" si="1"/>
        <v>0</v>
      </c>
      <c r="I19" s="63">
        <v>20.010000000000002</v>
      </c>
      <c r="J19" s="63">
        <v>20.010000000000002</v>
      </c>
      <c r="K19" s="7">
        <f t="shared" si="2"/>
        <v>0</v>
      </c>
      <c r="L19" s="63">
        <v>477458.61</v>
      </c>
      <c r="M19" s="63">
        <v>477458.61</v>
      </c>
      <c r="N19" s="23">
        <f t="shared" si="3"/>
        <v>0</v>
      </c>
      <c r="O19" s="14"/>
      <c r="P19" s="46"/>
      <c r="Q19" s="8">
        <f t="shared" si="0"/>
        <v>0</v>
      </c>
      <c r="R19" s="45"/>
      <c r="S19" s="16"/>
    </row>
    <row r="20" spans="1:19" x14ac:dyDescent="0.2">
      <c r="A20" s="12" t="s">
        <v>57</v>
      </c>
      <c r="B20" s="6" t="s">
        <v>58</v>
      </c>
      <c r="C20" s="13"/>
      <c r="D20" s="61" t="s">
        <v>74</v>
      </c>
      <c r="E20" s="61" t="s">
        <v>75</v>
      </c>
      <c r="F20" s="62">
        <v>10065</v>
      </c>
      <c r="G20" s="62">
        <v>10065</v>
      </c>
      <c r="H20" s="8">
        <f t="shared" si="1"/>
        <v>0</v>
      </c>
      <c r="I20" s="63">
        <v>81.001988999999995</v>
      </c>
      <c r="J20" s="63">
        <v>81.001988999999995</v>
      </c>
      <c r="K20" s="7">
        <f t="shared" si="2"/>
        <v>0</v>
      </c>
      <c r="L20" s="63">
        <v>815285.02</v>
      </c>
      <c r="M20" s="63">
        <v>815285.02</v>
      </c>
      <c r="N20" s="23">
        <f t="shared" si="3"/>
        <v>0</v>
      </c>
      <c r="O20" s="14"/>
      <c r="P20" s="47"/>
      <c r="Q20" s="8">
        <f t="shared" si="0"/>
        <v>0</v>
      </c>
      <c r="R20" s="15"/>
      <c r="S20" s="16"/>
    </row>
    <row r="21" spans="1:19" x14ac:dyDescent="0.2">
      <c r="A21" s="5" t="s">
        <v>57</v>
      </c>
      <c r="B21" s="6" t="s">
        <v>58</v>
      </c>
      <c r="C21" s="13"/>
      <c r="D21" s="61" t="s">
        <v>76</v>
      </c>
      <c r="E21" s="61" t="s">
        <v>77</v>
      </c>
      <c r="F21" s="62">
        <v>91466</v>
      </c>
      <c r="G21" s="62">
        <v>91466</v>
      </c>
      <c r="H21" s="8">
        <f t="shared" si="1"/>
        <v>0</v>
      </c>
      <c r="I21" s="63">
        <v>10.802341</v>
      </c>
      <c r="J21" s="63">
        <v>10.802341</v>
      </c>
      <c r="K21" s="7">
        <f t="shared" si="2"/>
        <v>0</v>
      </c>
      <c r="L21" s="63">
        <v>988046.92</v>
      </c>
      <c r="M21" s="63">
        <v>988046.92</v>
      </c>
      <c r="N21" s="23">
        <f t="shared" si="3"/>
        <v>0</v>
      </c>
      <c r="O21" s="63">
        <v>17985.29</v>
      </c>
      <c r="P21" s="63">
        <v>17985.29</v>
      </c>
      <c r="Q21" s="8">
        <f t="shared" si="0"/>
        <v>0</v>
      </c>
      <c r="R21" s="15"/>
      <c r="S21" s="16"/>
    </row>
    <row r="22" spans="1:19" x14ac:dyDescent="0.2">
      <c r="A22" s="12" t="s">
        <v>57</v>
      </c>
      <c r="B22" s="6" t="s">
        <v>58</v>
      </c>
      <c r="C22" s="13"/>
      <c r="D22" s="61" t="s">
        <v>78</v>
      </c>
      <c r="E22" s="61" t="s">
        <v>79</v>
      </c>
      <c r="F22" s="62">
        <v>12400</v>
      </c>
      <c r="G22" s="62">
        <v>12400</v>
      </c>
      <c r="H22" s="8">
        <f t="shared" si="1"/>
        <v>0</v>
      </c>
      <c r="I22" s="63">
        <v>40.050051000000003</v>
      </c>
      <c r="J22" s="63">
        <v>40.050051000000003</v>
      </c>
      <c r="K22" s="7">
        <f t="shared" si="2"/>
        <v>0</v>
      </c>
      <c r="L22" s="63">
        <v>496620.64</v>
      </c>
      <c r="M22" s="63">
        <v>496620.64</v>
      </c>
      <c r="N22" s="23">
        <f t="shared" si="3"/>
        <v>0</v>
      </c>
      <c r="O22" s="63">
        <v>7378.13</v>
      </c>
      <c r="P22" s="63">
        <v>7378.13</v>
      </c>
      <c r="Q22" s="8">
        <f t="shared" si="0"/>
        <v>0</v>
      </c>
      <c r="R22" s="45"/>
      <c r="S22" s="16"/>
    </row>
    <row r="23" spans="1:19" x14ac:dyDescent="0.2">
      <c r="A23" s="5" t="s">
        <v>57</v>
      </c>
      <c r="B23" s="6" t="s">
        <v>58</v>
      </c>
      <c r="C23" s="13"/>
      <c r="D23" s="61" t="s">
        <v>80</v>
      </c>
      <c r="E23" s="61" t="s">
        <v>81</v>
      </c>
      <c r="F23" s="62">
        <v>10200</v>
      </c>
      <c r="G23" s="62">
        <v>10200</v>
      </c>
      <c r="H23" s="8">
        <f t="shared" si="1"/>
        <v>0</v>
      </c>
      <c r="I23" s="63">
        <v>69.535684000000003</v>
      </c>
      <c r="J23" s="63">
        <v>69.535684000000003</v>
      </c>
      <c r="K23" s="7">
        <f t="shared" si="2"/>
        <v>0</v>
      </c>
      <c r="L23" s="63">
        <v>709263.98</v>
      </c>
      <c r="M23" s="63">
        <v>709263.98</v>
      </c>
      <c r="N23" s="23">
        <f t="shared" si="3"/>
        <v>0</v>
      </c>
      <c r="O23" s="14"/>
      <c r="P23" s="47"/>
      <c r="Q23" s="8">
        <f t="shared" si="0"/>
        <v>0</v>
      </c>
      <c r="R23" s="15"/>
      <c r="S23" s="16"/>
    </row>
    <row r="24" spans="1:19" x14ac:dyDescent="0.2">
      <c r="A24" s="12" t="s">
        <v>57</v>
      </c>
      <c r="B24" s="6" t="s">
        <v>58</v>
      </c>
      <c r="C24" s="13"/>
      <c r="D24" s="61" t="s">
        <v>82</v>
      </c>
      <c r="E24" s="61" t="s">
        <v>83</v>
      </c>
      <c r="F24" s="62">
        <v>34300</v>
      </c>
      <c r="G24" s="62">
        <v>34300</v>
      </c>
      <c r="H24" s="8">
        <f t="shared" si="1"/>
        <v>0</v>
      </c>
      <c r="I24" s="63">
        <v>22.460561999999999</v>
      </c>
      <c r="J24" s="63">
        <v>22.460561999999999</v>
      </c>
      <c r="K24" s="7">
        <f t="shared" si="2"/>
        <v>0</v>
      </c>
      <c r="L24" s="63">
        <v>770397.28</v>
      </c>
      <c r="M24" s="63">
        <v>770397.28</v>
      </c>
      <c r="N24" s="23">
        <f t="shared" si="3"/>
        <v>0</v>
      </c>
      <c r="O24" s="14"/>
      <c r="P24" s="47"/>
      <c r="Q24" s="8">
        <f t="shared" si="0"/>
        <v>0</v>
      </c>
      <c r="R24" s="15"/>
      <c r="S24" s="16"/>
    </row>
    <row r="25" spans="1:19" x14ac:dyDescent="0.2">
      <c r="A25" s="5" t="s">
        <v>57</v>
      </c>
      <c r="B25" s="6" t="s">
        <v>58</v>
      </c>
      <c r="C25" s="13"/>
      <c r="D25" s="61" t="s">
        <v>84</v>
      </c>
      <c r="E25" s="61" t="s">
        <v>85</v>
      </c>
      <c r="F25" s="62">
        <v>34891</v>
      </c>
      <c r="G25" s="62">
        <v>34891</v>
      </c>
      <c r="H25" s="8">
        <f t="shared" si="1"/>
        <v>0</v>
      </c>
      <c r="I25" s="63">
        <v>28.061223999999999</v>
      </c>
      <c r="J25" s="63">
        <v>28.061223999999999</v>
      </c>
      <c r="K25" s="7">
        <f t="shared" si="2"/>
        <v>0</v>
      </c>
      <c r="L25" s="63">
        <v>979084.18</v>
      </c>
      <c r="M25" s="63">
        <v>979084.18</v>
      </c>
      <c r="N25" s="23">
        <f t="shared" si="3"/>
        <v>0</v>
      </c>
      <c r="O25" s="14"/>
      <c r="P25" s="47"/>
      <c r="Q25" s="8">
        <f>O25-P25</f>
        <v>0</v>
      </c>
      <c r="R25" s="15"/>
      <c r="S25" s="16"/>
    </row>
    <row r="26" spans="1:19" x14ac:dyDescent="0.2">
      <c r="A26" s="12" t="s">
        <v>57</v>
      </c>
      <c r="B26" s="6" t="s">
        <v>58</v>
      </c>
      <c r="C26" s="13"/>
      <c r="D26" s="61" t="s">
        <v>86</v>
      </c>
      <c r="E26" s="61" t="s">
        <v>87</v>
      </c>
      <c r="F26" s="62">
        <v>21769</v>
      </c>
      <c r="G26" s="62">
        <v>21769</v>
      </c>
      <c r="H26" s="8">
        <f t="shared" si="1"/>
        <v>0</v>
      </c>
      <c r="I26" s="63">
        <v>47.04</v>
      </c>
      <c r="J26" s="63">
        <v>47.04</v>
      </c>
      <c r="K26" s="7">
        <f t="shared" si="2"/>
        <v>0</v>
      </c>
      <c r="L26" s="63">
        <v>1024013.76</v>
      </c>
      <c r="M26" s="63">
        <v>1024013.76</v>
      </c>
      <c r="N26" s="23">
        <f t="shared" si="3"/>
        <v>0</v>
      </c>
      <c r="O26" s="14"/>
      <c r="P26" s="47"/>
      <c r="Q26" s="8">
        <f>O26-P26</f>
        <v>0</v>
      </c>
      <c r="R26" s="15"/>
      <c r="S26" s="16"/>
    </row>
    <row r="27" spans="1:19" x14ac:dyDescent="0.2">
      <c r="A27" s="5" t="s">
        <v>57</v>
      </c>
      <c r="B27" s="6" t="s">
        <v>58</v>
      </c>
      <c r="C27" s="13"/>
      <c r="D27" s="61" t="s">
        <v>88</v>
      </c>
      <c r="E27" s="61" t="s">
        <v>89</v>
      </c>
      <c r="F27" s="62">
        <v>18422</v>
      </c>
      <c r="G27" s="62">
        <v>18422</v>
      </c>
      <c r="H27" s="8">
        <f t="shared" si="1"/>
        <v>0</v>
      </c>
      <c r="I27" s="63">
        <v>61.641418999999999</v>
      </c>
      <c r="J27" s="63">
        <v>61.641418999999999</v>
      </c>
      <c r="K27" s="7">
        <f>I27-J27</f>
        <v>0</v>
      </c>
      <c r="L27" s="63">
        <v>1135558.23</v>
      </c>
      <c r="M27" s="63">
        <v>1135558.23</v>
      </c>
      <c r="N27" s="23">
        <f t="shared" si="3"/>
        <v>0</v>
      </c>
      <c r="O27" s="14"/>
      <c r="P27" s="47"/>
      <c r="Q27" s="8">
        <f>O27-P27</f>
        <v>0</v>
      </c>
      <c r="R27" s="15"/>
      <c r="S27" s="16"/>
    </row>
    <row r="28" spans="1:19" x14ac:dyDescent="0.2">
      <c r="A28" s="12" t="s">
        <v>57</v>
      </c>
      <c r="B28" s="6" t="s">
        <v>58</v>
      </c>
      <c r="C28" s="13"/>
      <c r="D28" s="61" t="s">
        <v>90</v>
      </c>
      <c r="E28" s="61" t="s">
        <v>91</v>
      </c>
      <c r="F28" s="62">
        <v>8885</v>
      </c>
      <c r="G28" s="62">
        <v>8885</v>
      </c>
      <c r="H28" s="8">
        <f t="shared" si="1"/>
        <v>0</v>
      </c>
      <c r="I28" s="63">
        <v>3.92</v>
      </c>
      <c r="J28" s="63">
        <v>3.92</v>
      </c>
      <c r="K28" s="7">
        <f t="shared" si="2"/>
        <v>0</v>
      </c>
      <c r="L28" s="63">
        <v>34829.199999999997</v>
      </c>
      <c r="M28" s="63">
        <v>34829.199999999997</v>
      </c>
      <c r="N28" s="23">
        <f t="shared" si="3"/>
        <v>0</v>
      </c>
      <c r="O28" s="14"/>
      <c r="P28" s="47"/>
      <c r="Q28" s="8">
        <f t="shared" si="0"/>
        <v>0</v>
      </c>
      <c r="R28" s="15"/>
      <c r="S28" s="16"/>
    </row>
    <row r="29" spans="1:19" x14ac:dyDescent="0.2">
      <c r="A29" s="5" t="s">
        <v>57</v>
      </c>
      <c r="B29" s="6" t="s">
        <v>58</v>
      </c>
      <c r="C29" s="13"/>
      <c r="D29" s="61" t="s">
        <v>92</v>
      </c>
      <c r="E29" s="61" t="s">
        <v>93</v>
      </c>
      <c r="F29" s="62">
        <v>30910</v>
      </c>
      <c r="G29" s="62">
        <v>30910</v>
      </c>
      <c r="H29" s="8">
        <f t="shared" si="1"/>
        <v>0</v>
      </c>
      <c r="I29" s="63">
        <v>15.11</v>
      </c>
      <c r="J29" s="63">
        <v>15.11</v>
      </c>
      <c r="K29" s="7">
        <f t="shared" si="2"/>
        <v>0</v>
      </c>
      <c r="L29" s="63">
        <v>467050.1</v>
      </c>
      <c r="M29" s="63">
        <v>467050.1</v>
      </c>
      <c r="N29" s="23">
        <f t="shared" si="3"/>
        <v>0</v>
      </c>
      <c r="O29" s="14"/>
      <c r="P29" s="47"/>
      <c r="Q29" s="8">
        <f t="shared" si="0"/>
        <v>0</v>
      </c>
      <c r="R29" s="15"/>
      <c r="S29" s="16"/>
    </row>
    <row r="30" spans="1:19" x14ac:dyDescent="0.2">
      <c r="A30" s="12" t="s">
        <v>57</v>
      </c>
      <c r="B30" s="6" t="s">
        <v>58</v>
      </c>
      <c r="C30" s="13"/>
      <c r="D30" s="61" t="s">
        <v>94</v>
      </c>
      <c r="E30" s="61" t="s">
        <v>95</v>
      </c>
      <c r="F30" s="62">
        <v>4535.83</v>
      </c>
      <c r="G30" s="62">
        <v>4535.83</v>
      </c>
      <c r="H30" s="8">
        <f t="shared" si="1"/>
        <v>0</v>
      </c>
      <c r="I30" s="63">
        <v>1.2444</v>
      </c>
      <c r="J30" s="63">
        <v>1.2444</v>
      </c>
      <c r="K30" s="7">
        <f t="shared" si="2"/>
        <v>0</v>
      </c>
      <c r="L30" s="63">
        <v>5644.39</v>
      </c>
      <c r="M30" s="63">
        <v>5644.39</v>
      </c>
      <c r="N30" s="23">
        <f t="shared" si="3"/>
        <v>0</v>
      </c>
      <c r="O30" s="14"/>
      <c r="P30" s="47"/>
      <c r="Q30" s="8">
        <f t="shared" si="0"/>
        <v>0</v>
      </c>
      <c r="R30" s="15"/>
      <c r="S30" s="16"/>
    </row>
    <row r="31" spans="1:19" x14ac:dyDescent="0.2">
      <c r="A31" s="5" t="s">
        <v>57</v>
      </c>
      <c r="B31" s="6" t="s">
        <v>58</v>
      </c>
      <c r="C31" s="13"/>
      <c r="D31" s="61" t="s">
        <v>96</v>
      </c>
      <c r="E31" s="61" t="s">
        <v>97</v>
      </c>
      <c r="F31" s="62">
        <v>28449</v>
      </c>
      <c r="G31" s="62">
        <v>28449</v>
      </c>
      <c r="H31" s="8">
        <f t="shared" si="1"/>
        <v>0</v>
      </c>
      <c r="I31" s="63">
        <v>24.749479999999998</v>
      </c>
      <c r="J31" s="63">
        <v>24.749479999999998</v>
      </c>
      <c r="K31" s="7">
        <f t="shared" si="2"/>
        <v>0</v>
      </c>
      <c r="L31" s="63">
        <v>704097.94</v>
      </c>
      <c r="M31" s="63">
        <v>704097.94</v>
      </c>
      <c r="N31" s="23">
        <f t="shared" si="3"/>
        <v>0</v>
      </c>
      <c r="O31" s="14"/>
      <c r="P31" s="47"/>
      <c r="Q31" s="8">
        <f t="shared" si="0"/>
        <v>0</v>
      </c>
      <c r="R31" s="15"/>
      <c r="S31" s="16"/>
    </row>
    <row r="32" spans="1:19" x14ac:dyDescent="0.2">
      <c r="A32" s="12" t="s">
        <v>57</v>
      </c>
      <c r="B32" s="6" t="s">
        <v>58</v>
      </c>
      <c r="C32" s="13"/>
      <c r="D32" s="61" t="s">
        <v>98</v>
      </c>
      <c r="E32" s="61" t="s">
        <v>99</v>
      </c>
      <c r="F32" s="62">
        <v>105000</v>
      </c>
      <c r="G32" s="62">
        <v>105000</v>
      </c>
      <c r="H32" s="8">
        <f t="shared" si="1"/>
        <v>0</v>
      </c>
      <c r="I32" s="63">
        <v>9.7823659999999997</v>
      </c>
      <c r="J32" s="63">
        <v>9.7823659999999997</v>
      </c>
      <c r="K32" s="7">
        <f t="shared" si="2"/>
        <v>0</v>
      </c>
      <c r="L32" s="63">
        <v>1027148.41</v>
      </c>
      <c r="M32" s="63">
        <v>1027148.41</v>
      </c>
      <c r="N32" s="23">
        <f t="shared" si="3"/>
        <v>0</v>
      </c>
      <c r="O32" s="14"/>
      <c r="P32" s="47"/>
      <c r="Q32" s="8">
        <f t="shared" si="0"/>
        <v>0</v>
      </c>
      <c r="R32" s="15"/>
      <c r="S32" s="16"/>
    </row>
    <row r="33" spans="1:19" x14ac:dyDescent="0.2">
      <c r="A33" s="5" t="s">
        <v>57</v>
      </c>
      <c r="B33" s="6" t="s">
        <v>58</v>
      </c>
      <c r="C33" s="13"/>
      <c r="D33" s="61" t="s">
        <v>100</v>
      </c>
      <c r="E33" s="61" t="s">
        <v>101</v>
      </c>
      <c r="F33" s="62">
        <v>121371</v>
      </c>
      <c r="G33" s="62">
        <v>121371</v>
      </c>
      <c r="H33" s="8">
        <f t="shared" si="1"/>
        <v>0</v>
      </c>
      <c r="I33" s="63">
        <v>5.14</v>
      </c>
      <c r="J33" s="63">
        <v>5.14</v>
      </c>
      <c r="K33" s="7">
        <f t="shared" si="2"/>
        <v>0</v>
      </c>
      <c r="L33" s="63">
        <v>623846.93999999994</v>
      </c>
      <c r="M33" s="63">
        <v>623846.93999999994</v>
      </c>
      <c r="N33" s="23">
        <f t="shared" si="3"/>
        <v>0</v>
      </c>
      <c r="O33" s="14"/>
      <c r="P33" s="47"/>
      <c r="Q33" s="8">
        <f t="shared" si="0"/>
        <v>0</v>
      </c>
      <c r="R33" s="15"/>
      <c r="S33" s="16"/>
    </row>
    <row r="34" spans="1:19" x14ac:dyDescent="0.2">
      <c r="A34" s="12" t="s">
        <v>57</v>
      </c>
      <c r="B34" s="6" t="s">
        <v>58</v>
      </c>
      <c r="C34" s="13"/>
      <c r="D34" s="61" t="s">
        <v>102</v>
      </c>
      <c r="E34" s="61" t="s">
        <v>103</v>
      </c>
      <c r="F34" s="62">
        <v>23138</v>
      </c>
      <c r="G34" s="62">
        <v>23138</v>
      </c>
      <c r="H34" s="8">
        <f t="shared" si="1"/>
        <v>0</v>
      </c>
      <c r="I34" s="63">
        <v>45.3</v>
      </c>
      <c r="J34" s="63">
        <v>45.3</v>
      </c>
      <c r="K34" s="7">
        <f t="shared" si="2"/>
        <v>0</v>
      </c>
      <c r="L34" s="63">
        <v>1048151.4</v>
      </c>
      <c r="M34" s="63">
        <v>1048151.4</v>
      </c>
      <c r="N34" s="23">
        <f t="shared" si="3"/>
        <v>0</v>
      </c>
      <c r="O34" s="14"/>
      <c r="P34" s="47"/>
      <c r="Q34" s="8">
        <f t="shared" si="0"/>
        <v>0</v>
      </c>
      <c r="R34" s="15"/>
      <c r="S34" s="16"/>
    </row>
    <row r="35" spans="1:19" x14ac:dyDescent="0.2">
      <c r="A35" s="5" t="s">
        <v>57</v>
      </c>
      <c r="B35" s="6" t="s">
        <v>58</v>
      </c>
      <c r="C35" s="13"/>
      <c r="D35" s="61" t="s">
        <v>104</v>
      </c>
      <c r="E35" s="61" t="s">
        <v>105</v>
      </c>
      <c r="F35" s="62">
        <v>14495</v>
      </c>
      <c r="G35" s="62">
        <v>14495</v>
      </c>
      <c r="H35" s="8">
        <f t="shared" si="1"/>
        <v>0</v>
      </c>
      <c r="I35" s="63">
        <v>83.77</v>
      </c>
      <c r="J35" s="63">
        <v>83.77</v>
      </c>
      <c r="K35" s="7">
        <f t="shared" si="2"/>
        <v>0</v>
      </c>
      <c r="L35" s="63">
        <v>1214246.1499999999</v>
      </c>
      <c r="M35" s="63">
        <v>1214246.1499999999</v>
      </c>
      <c r="N35" s="23">
        <f t="shared" si="3"/>
        <v>0</v>
      </c>
      <c r="O35" s="14"/>
      <c r="P35" s="47"/>
      <c r="Q35" s="8">
        <f t="shared" si="0"/>
        <v>0</v>
      </c>
      <c r="R35" s="15"/>
      <c r="S35" s="16"/>
    </row>
    <row r="36" spans="1:19" x14ac:dyDescent="0.2">
      <c r="A36" s="12" t="s">
        <v>57</v>
      </c>
      <c r="B36" s="6" t="s">
        <v>58</v>
      </c>
      <c r="C36" s="13"/>
      <c r="D36" s="61" t="s">
        <v>106</v>
      </c>
      <c r="E36" s="61" t="s">
        <v>107</v>
      </c>
      <c r="F36" s="62">
        <v>2066</v>
      </c>
      <c r="G36" s="62">
        <v>2066</v>
      </c>
      <c r="H36" s="8">
        <f t="shared" si="1"/>
        <v>0</v>
      </c>
      <c r="I36" s="63">
        <v>27.49</v>
      </c>
      <c r="J36" s="63">
        <v>27.49</v>
      </c>
      <c r="K36" s="7">
        <f t="shared" si="2"/>
        <v>0</v>
      </c>
      <c r="L36" s="63">
        <v>56794.34</v>
      </c>
      <c r="M36" s="63">
        <v>56794.34</v>
      </c>
      <c r="N36" s="23">
        <f t="shared" si="3"/>
        <v>0</v>
      </c>
      <c r="O36" s="14"/>
      <c r="P36" s="47"/>
      <c r="Q36" s="8">
        <f t="shared" si="0"/>
        <v>0</v>
      </c>
      <c r="R36" s="15"/>
      <c r="S36" s="16"/>
    </row>
    <row r="37" spans="1:19" x14ac:dyDescent="0.2">
      <c r="A37" s="5" t="s">
        <v>57</v>
      </c>
      <c r="B37" s="6" t="s">
        <v>58</v>
      </c>
      <c r="C37" s="13"/>
      <c r="D37" s="61" t="s">
        <v>108</v>
      </c>
      <c r="E37" s="61" t="s">
        <v>109</v>
      </c>
      <c r="F37" s="62">
        <v>32200</v>
      </c>
      <c r="G37" s="62">
        <v>32200</v>
      </c>
      <c r="H37" s="8">
        <f t="shared" si="1"/>
        <v>0</v>
      </c>
      <c r="I37" s="63">
        <v>37.601108000000004</v>
      </c>
      <c r="J37" s="63">
        <v>37.601108000000004</v>
      </c>
      <c r="K37" s="7">
        <f t="shared" si="2"/>
        <v>0</v>
      </c>
      <c r="L37" s="63">
        <v>1210755.69</v>
      </c>
      <c r="M37" s="63">
        <v>1210755.69</v>
      </c>
      <c r="N37" s="23">
        <f t="shared" si="3"/>
        <v>0</v>
      </c>
      <c r="O37" s="14"/>
      <c r="P37" s="47"/>
      <c r="Q37" s="8">
        <f t="shared" si="0"/>
        <v>0</v>
      </c>
      <c r="R37" s="15"/>
      <c r="S37" s="16"/>
    </row>
    <row r="38" spans="1:19" x14ac:dyDescent="0.2">
      <c r="A38" s="12" t="s">
        <v>57</v>
      </c>
      <c r="B38" s="6" t="s">
        <v>58</v>
      </c>
      <c r="C38" s="13"/>
      <c r="D38" s="61" t="s">
        <v>110</v>
      </c>
      <c r="E38" s="61" t="s">
        <v>111</v>
      </c>
      <c r="F38" s="62">
        <v>15094</v>
      </c>
      <c r="G38" s="62">
        <v>15094</v>
      </c>
      <c r="H38" s="8">
        <f t="shared" si="1"/>
        <v>0</v>
      </c>
      <c r="I38" s="63">
        <v>30.15</v>
      </c>
      <c r="J38" s="63">
        <v>30.15</v>
      </c>
      <c r="K38" s="7">
        <f t="shared" si="2"/>
        <v>0</v>
      </c>
      <c r="L38" s="63">
        <v>455084.1</v>
      </c>
      <c r="M38" s="63">
        <v>455084.1</v>
      </c>
      <c r="N38" s="23">
        <f t="shared" si="3"/>
        <v>0</v>
      </c>
      <c r="O38" s="14"/>
      <c r="P38" s="47"/>
      <c r="Q38" s="8">
        <f t="shared" si="0"/>
        <v>0</v>
      </c>
      <c r="R38" s="15"/>
      <c r="S38" s="16"/>
    </row>
    <row r="39" spans="1:19" x14ac:dyDescent="0.2">
      <c r="A39" s="5" t="s">
        <v>57</v>
      </c>
      <c r="B39" s="6" t="s">
        <v>58</v>
      </c>
      <c r="C39" s="13"/>
      <c r="D39" s="61" t="s">
        <v>112</v>
      </c>
      <c r="E39" s="61" t="s">
        <v>113</v>
      </c>
      <c r="F39" s="62">
        <v>21000</v>
      </c>
      <c r="G39" s="62">
        <v>21000</v>
      </c>
      <c r="H39" s="8">
        <f t="shared" si="1"/>
        <v>0</v>
      </c>
      <c r="I39" s="63">
        <v>19.731200000000001</v>
      </c>
      <c r="J39" s="63">
        <v>19.731200000000001</v>
      </c>
      <c r="K39" s="7">
        <f t="shared" si="2"/>
        <v>0</v>
      </c>
      <c r="L39" s="63">
        <v>414355.20000000001</v>
      </c>
      <c r="M39" s="63">
        <v>414355.20000000001</v>
      </c>
      <c r="N39" s="23">
        <f t="shared" si="3"/>
        <v>0</v>
      </c>
      <c r="O39" s="14"/>
      <c r="P39" s="47"/>
      <c r="Q39" s="8">
        <f t="shared" si="0"/>
        <v>0</v>
      </c>
      <c r="R39" s="15"/>
      <c r="S39" s="16"/>
    </row>
    <row r="40" spans="1:19" x14ac:dyDescent="0.2">
      <c r="A40" s="12" t="s">
        <v>57</v>
      </c>
      <c r="B40" s="6" t="s">
        <v>58</v>
      </c>
      <c r="C40" s="13"/>
      <c r="D40" s="61" t="s">
        <v>114</v>
      </c>
      <c r="E40" s="61" t="s">
        <v>115</v>
      </c>
      <c r="F40" s="62">
        <v>30000</v>
      </c>
      <c r="G40" s="62">
        <v>30000</v>
      </c>
      <c r="H40" s="8">
        <f t="shared" si="1"/>
        <v>0</v>
      </c>
      <c r="I40" s="63">
        <v>18.603783</v>
      </c>
      <c r="J40" s="63">
        <v>18.603783</v>
      </c>
      <c r="K40" s="7">
        <f t="shared" si="2"/>
        <v>0</v>
      </c>
      <c r="L40" s="63">
        <v>558113.49</v>
      </c>
      <c r="M40" s="63">
        <v>558113.49</v>
      </c>
      <c r="N40" s="23">
        <f t="shared" si="3"/>
        <v>0</v>
      </c>
      <c r="O40" s="14"/>
      <c r="P40" s="47"/>
      <c r="Q40" s="8">
        <f t="shared" si="0"/>
        <v>0</v>
      </c>
      <c r="R40" s="15"/>
      <c r="S40" s="16"/>
    </row>
    <row r="41" spans="1:19" x14ac:dyDescent="0.2">
      <c r="A41" s="5" t="s">
        <v>57</v>
      </c>
      <c r="B41" s="6" t="s">
        <v>58</v>
      </c>
      <c r="C41" s="13"/>
      <c r="D41" s="61" t="s">
        <v>116</v>
      </c>
      <c r="E41" s="61" t="s">
        <v>117</v>
      </c>
      <c r="F41" s="62">
        <v>16314</v>
      </c>
      <c r="G41" s="62">
        <v>16314</v>
      </c>
      <c r="H41" s="8">
        <f t="shared" si="1"/>
        <v>0</v>
      </c>
      <c r="I41" s="63">
        <v>14.38</v>
      </c>
      <c r="J41" s="63">
        <v>14.38</v>
      </c>
      <c r="K41" s="7">
        <f t="shared" si="2"/>
        <v>0</v>
      </c>
      <c r="L41" s="63">
        <v>234595.32</v>
      </c>
      <c r="M41" s="63">
        <v>234595.32</v>
      </c>
      <c r="N41" s="23">
        <f t="shared" si="3"/>
        <v>0</v>
      </c>
      <c r="O41" s="14"/>
      <c r="P41" s="47"/>
      <c r="Q41" s="8">
        <f t="shared" si="0"/>
        <v>0</v>
      </c>
      <c r="R41" s="15"/>
      <c r="S41" s="16"/>
    </row>
    <row r="42" spans="1:19" x14ac:dyDescent="0.2">
      <c r="A42" s="12" t="s">
        <v>57</v>
      </c>
      <c r="B42" s="6" t="s">
        <v>58</v>
      </c>
      <c r="C42" s="13"/>
      <c r="D42" s="61" t="s">
        <v>118</v>
      </c>
      <c r="E42" s="61" t="s">
        <v>119</v>
      </c>
      <c r="F42" s="62">
        <v>40498</v>
      </c>
      <c r="G42" s="62">
        <v>40498</v>
      </c>
      <c r="H42" s="8">
        <f t="shared" si="1"/>
        <v>0</v>
      </c>
      <c r="I42" s="63">
        <v>17.399999999999999</v>
      </c>
      <c r="J42" s="63">
        <v>17.399999999999999</v>
      </c>
      <c r="K42" s="7">
        <f t="shared" si="2"/>
        <v>0</v>
      </c>
      <c r="L42" s="63">
        <v>704665.2</v>
      </c>
      <c r="M42" s="63">
        <v>704665.2</v>
      </c>
      <c r="N42" s="23">
        <f t="shared" si="3"/>
        <v>0</v>
      </c>
      <c r="O42" s="14"/>
      <c r="P42" s="47"/>
      <c r="Q42" s="8">
        <f t="shared" si="0"/>
        <v>0</v>
      </c>
      <c r="R42" s="15"/>
      <c r="S42" s="16"/>
    </row>
    <row r="43" spans="1:19" x14ac:dyDescent="0.2">
      <c r="A43" s="5" t="s">
        <v>57</v>
      </c>
      <c r="B43" s="6" t="s">
        <v>58</v>
      </c>
      <c r="C43" s="13"/>
      <c r="D43" s="61" t="s">
        <v>120</v>
      </c>
      <c r="E43" s="61" t="s">
        <v>121</v>
      </c>
      <c r="F43" s="62">
        <v>7500</v>
      </c>
      <c r="G43" s="62">
        <v>7500</v>
      </c>
      <c r="H43" s="8">
        <f t="shared" si="1"/>
        <v>0</v>
      </c>
      <c r="I43" s="63">
        <v>50.58</v>
      </c>
      <c r="J43" s="63">
        <v>50.58</v>
      </c>
      <c r="K43" s="7">
        <f t="shared" si="2"/>
        <v>0</v>
      </c>
      <c r="L43" s="63">
        <v>379350</v>
      </c>
      <c r="M43" s="63">
        <v>379350</v>
      </c>
      <c r="N43" s="23">
        <f t="shared" si="3"/>
        <v>0</v>
      </c>
      <c r="O43" s="14"/>
      <c r="P43" s="47"/>
      <c r="Q43" s="8">
        <f t="shared" si="0"/>
        <v>0</v>
      </c>
      <c r="R43" s="15"/>
      <c r="S43" s="16"/>
    </row>
    <row r="44" spans="1:19" x14ac:dyDescent="0.2">
      <c r="A44" s="12" t="s">
        <v>57</v>
      </c>
      <c r="B44" s="6" t="s">
        <v>58</v>
      </c>
      <c r="C44" s="13"/>
      <c r="D44" s="61" t="s">
        <v>122</v>
      </c>
      <c r="E44" s="61" t="s">
        <v>123</v>
      </c>
      <c r="F44" s="62">
        <v>10000</v>
      </c>
      <c r="G44" s="62">
        <v>10000</v>
      </c>
      <c r="H44" s="8">
        <f t="shared" si="1"/>
        <v>0</v>
      </c>
      <c r="I44" s="63">
        <v>37.94</v>
      </c>
      <c r="J44" s="63">
        <v>37.94</v>
      </c>
      <c r="K44" s="7">
        <f t="shared" si="2"/>
        <v>0</v>
      </c>
      <c r="L44" s="63">
        <v>379400</v>
      </c>
      <c r="M44" s="63">
        <v>379400</v>
      </c>
      <c r="N44" s="23">
        <f t="shared" si="3"/>
        <v>0</v>
      </c>
      <c r="O44" s="14"/>
      <c r="P44" s="47"/>
      <c r="Q44" s="8">
        <f t="shared" si="0"/>
        <v>0</v>
      </c>
      <c r="R44" s="15"/>
      <c r="S44" s="16"/>
    </row>
    <row r="45" spans="1:19" x14ac:dyDescent="0.2">
      <c r="A45" s="5" t="s">
        <v>57</v>
      </c>
      <c r="B45" s="6" t="s">
        <v>58</v>
      </c>
      <c r="C45" s="13"/>
      <c r="D45" s="61" t="s">
        <v>124</v>
      </c>
      <c r="E45" s="61" t="s">
        <v>125</v>
      </c>
      <c r="F45" s="62">
        <v>13000</v>
      </c>
      <c r="G45" s="62">
        <v>13000</v>
      </c>
      <c r="H45" s="8">
        <f t="shared" si="1"/>
        <v>0</v>
      </c>
      <c r="I45" s="63">
        <v>65.06</v>
      </c>
      <c r="J45" s="63">
        <v>65.06</v>
      </c>
      <c r="K45" s="7">
        <f t="shared" si="2"/>
        <v>0</v>
      </c>
      <c r="L45" s="63">
        <v>845780</v>
      </c>
      <c r="M45" s="63">
        <v>845780</v>
      </c>
      <c r="N45" s="23">
        <f t="shared" si="3"/>
        <v>0</v>
      </c>
      <c r="O45" s="14"/>
      <c r="P45" s="47"/>
      <c r="Q45" s="8">
        <f t="shared" si="0"/>
        <v>0</v>
      </c>
      <c r="R45" s="15"/>
      <c r="S45" s="16"/>
    </row>
    <row r="46" spans="1:19" x14ac:dyDescent="0.2">
      <c r="A46" s="12" t="s">
        <v>57</v>
      </c>
      <c r="B46" s="6" t="s">
        <v>58</v>
      </c>
      <c r="C46" s="13"/>
      <c r="D46" s="61" t="s">
        <v>126</v>
      </c>
      <c r="E46" s="61" t="s">
        <v>127</v>
      </c>
      <c r="F46" s="62">
        <v>5846</v>
      </c>
      <c r="G46" s="62">
        <v>5846</v>
      </c>
      <c r="H46" s="8">
        <f t="shared" si="1"/>
        <v>0</v>
      </c>
      <c r="I46" s="63">
        <v>114.42</v>
      </c>
      <c r="J46" s="63">
        <v>114.42</v>
      </c>
      <c r="K46" s="7">
        <f t="shared" si="2"/>
        <v>0</v>
      </c>
      <c r="L46" s="63">
        <v>668899.31999999995</v>
      </c>
      <c r="M46" s="63">
        <v>668899.31999999995</v>
      </c>
      <c r="N46" s="23">
        <f t="shared" si="3"/>
        <v>0</v>
      </c>
      <c r="O46" s="14"/>
      <c r="P46" s="47"/>
      <c r="Q46" s="8">
        <f t="shared" si="0"/>
        <v>0</v>
      </c>
      <c r="R46" s="15"/>
      <c r="S46" s="16"/>
    </row>
    <row r="47" spans="1:19" x14ac:dyDescent="0.2">
      <c r="A47" s="5" t="s">
        <v>57</v>
      </c>
      <c r="B47" s="6" t="s">
        <v>58</v>
      </c>
      <c r="C47" s="13"/>
      <c r="D47" s="61" t="s">
        <v>128</v>
      </c>
      <c r="E47" s="61" t="s">
        <v>129</v>
      </c>
      <c r="F47" s="62">
        <v>-4332.33</v>
      </c>
      <c r="G47" s="62">
        <v>-4332.33</v>
      </c>
      <c r="H47" s="8">
        <f t="shared" si="1"/>
        <v>0</v>
      </c>
      <c r="I47" s="63">
        <v>1</v>
      </c>
      <c r="J47" s="63">
        <v>1</v>
      </c>
      <c r="K47" s="7">
        <f t="shared" si="2"/>
        <v>0</v>
      </c>
      <c r="L47" s="63">
        <v>-4332.33</v>
      </c>
      <c r="M47" s="63">
        <v>-4332.33</v>
      </c>
      <c r="N47" s="23">
        <f t="shared" si="3"/>
        <v>0</v>
      </c>
      <c r="O47" s="14"/>
      <c r="P47" s="47"/>
      <c r="Q47" s="8">
        <f t="shared" si="0"/>
        <v>0</v>
      </c>
      <c r="R47" s="15"/>
      <c r="S47" s="16"/>
    </row>
    <row r="48" spans="1:19" x14ac:dyDescent="0.2">
      <c r="A48" s="12" t="s">
        <v>57</v>
      </c>
      <c r="B48" s="6" t="s">
        <v>58</v>
      </c>
      <c r="C48" s="13"/>
      <c r="D48" s="61" t="s">
        <v>130</v>
      </c>
      <c r="E48" s="61" t="s">
        <v>131</v>
      </c>
      <c r="F48" s="62">
        <v>12245</v>
      </c>
      <c r="G48" s="62">
        <v>12245</v>
      </c>
      <c r="H48" s="8">
        <f t="shared" si="1"/>
        <v>0</v>
      </c>
      <c r="I48" s="63">
        <v>98.91</v>
      </c>
      <c r="J48" s="63">
        <v>98.91</v>
      </c>
      <c r="K48" s="7">
        <f t="shared" si="2"/>
        <v>0</v>
      </c>
      <c r="L48" s="63">
        <v>1211152.95</v>
      </c>
      <c r="M48" s="63">
        <v>1211152.95</v>
      </c>
      <c r="N48" s="23">
        <f t="shared" si="3"/>
        <v>0</v>
      </c>
      <c r="O48" s="14"/>
      <c r="P48" s="47"/>
      <c r="Q48" s="8">
        <f t="shared" si="0"/>
        <v>0</v>
      </c>
      <c r="R48" s="15"/>
      <c r="S48" s="16"/>
    </row>
    <row r="49" spans="1:19" x14ac:dyDescent="0.2">
      <c r="A49" s="5" t="s">
        <v>57</v>
      </c>
      <c r="B49" s="6" t="s">
        <v>58</v>
      </c>
      <c r="C49" s="13"/>
      <c r="D49" s="61" t="s">
        <v>132</v>
      </c>
      <c r="E49" s="61" t="s">
        <v>133</v>
      </c>
      <c r="F49" s="62">
        <v>36764</v>
      </c>
      <c r="G49" s="62">
        <v>36764</v>
      </c>
      <c r="H49" s="8">
        <f t="shared" si="1"/>
        <v>0</v>
      </c>
      <c r="I49" s="63">
        <v>30.96</v>
      </c>
      <c r="J49" s="63">
        <v>30.96</v>
      </c>
      <c r="K49" s="7">
        <f t="shared" si="2"/>
        <v>0</v>
      </c>
      <c r="L49" s="63">
        <v>1138213.44</v>
      </c>
      <c r="M49" s="63">
        <v>1138213.44</v>
      </c>
      <c r="N49" s="23">
        <f t="shared" si="3"/>
        <v>0</v>
      </c>
      <c r="O49" s="14"/>
      <c r="P49" s="47"/>
      <c r="Q49" s="8">
        <f t="shared" si="0"/>
        <v>0</v>
      </c>
      <c r="R49" s="15"/>
      <c r="S49" s="16"/>
    </row>
    <row r="50" spans="1:19" x14ac:dyDescent="0.2">
      <c r="A50" s="12" t="s">
        <v>57</v>
      </c>
      <c r="B50" s="6" t="s">
        <v>58</v>
      </c>
      <c r="C50" s="13"/>
      <c r="D50" s="61" t="s">
        <v>134</v>
      </c>
      <c r="E50" s="61" t="s">
        <v>135</v>
      </c>
      <c r="F50" s="62">
        <v>19069</v>
      </c>
      <c r="G50" s="62">
        <v>19069</v>
      </c>
      <c r="H50" s="8">
        <f t="shared" si="1"/>
        <v>0</v>
      </c>
      <c r="I50" s="63">
        <v>30.55</v>
      </c>
      <c r="J50" s="63">
        <v>30.55</v>
      </c>
      <c r="K50" s="7">
        <f t="shared" si="2"/>
        <v>0</v>
      </c>
      <c r="L50" s="63">
        <v>582557.94999999995</v>
      </c>
      <c r="M50" s="63">
        <v>582557.94999999995</v>
      </c>
      <c r="N50" s="23">
        <f t="shared" si="3"/>
        <v>0</v>
      </c>
      <c r="O50" s="14"/>
      <c r="P50" s="47"/>
      <c r="Q50" s="8">
        <f t="shared" si="0"/>
        <v>0</v>
      </c>
      <c r="R50" s="15"/>
      <c r="S50" s="16"/>
    </row>
    <row r="51" spans="1:19" x14ac:dyDescent="0.2">
      <c r="A51" s="5" t="s">
        <v>57</v>
      </c>
      <c r="B51" s="6" t="s">
        <v>58</v>
      </c>
      <c r="C51" s="13"/>
      <c r="D51" s="61" t="s">
        <v>136</v>
      </c>
      <c r="E51" s="61" t="s">
        <v>137</v>
      </c>
      <c r="F51" s="62">
        <v>60000</v>
      </c>
      <c r="G51" s="62">
        <v>60000</v>
      </c>
      <c r="H51" s="8">
        <f t="shared" si="1"/>
        <v>0</v>
      </c>
      <c r="I51" s="63">
        <v>6.49</v>
      </c>
      <c r="J51" s="63">
        <v>6.49</v>
      </c>
      <c r="K51" s="7">
        <f t="shared" si="2"/>
        <v>0</v>
      </c>
      <c r="L51" s="63">
        <v>389400</v>
      </c>
      <c r="M51" s="63">
        <v>389400</v>
      </c>
      <c r="N51" s="23">
        <f t="shared" si="3"/>
        <v>0</v>
      </c>
      <c r="O51" s="14"/>
      <c r="P51" s="47"/>
      <c r="Q51" s="8">
        <f t="shared" si="0"/>
        <v>0</v>
      </c>
      <c r="R51" s="15"/>
      <c r="S51" s="16"/>
    </row>
    <row r="52" spans="1:19" x14ac:dyDescent="0.2">
      <c r="A52" s="12" t="s">
        <v>57</v>
      </c>
      <c r="B52" s="6" t="s">
        <v>58</v>
      </c>
      <c r="C52" s="13"/>
      <c r="D52" s="61" t="s">
        <v>138</v>
      </c>
      <c r="E52" s="61" t="s">
        <v>139</v>
      </c>
      <c r="F52" s="62">
        <v>53553</v>
      </c>
      <c r="G52" s="62">
        <v>53553</v>
      </c>
      <c r="H52" s="8">
        <f t="shared" si="1"/>
        <v>0</v>
      </c>
      <c r="I52" s="63">
        <v>9.1570020000000003</v>
      </c>
      <c r="J52" s="63">
        <v>9.1570020000000003</v>
      </c>
      <c r="K52" s="7">
        <f t="shared" si="2"/>
        <v>0</v>
      </c>
      <c r="L52" s="63">
        <v>490384.94</v>
      </c>
      <c r="M52" s="63">
        <v>490384.94</v>
      </c>
      <c r="N52" s="23">
        <f t="shared" si="3"/>
        <v>0</v>
      </c>
      <c r="O52" s="14"/>
      <c r="P52" s="47"/>
      <c r="Q52" s="8">
        <f t="shared" si="0"/>
        <v>0</v>
      </c>
      <c r="R52" s="15"/>
      <c r="S52" s="16"/>
    </row>
    <row r="53" spans="1:19" x14ac:dyDescent="0.2">
      <c r="A53" s="5" t="s">
        <v>57</v>
      </c>
      <c r="B53" s="6" t="s">
        <v>58</v>
      </c>
      <c r="C53" s="13"/>
      <c r="D53" s="61" t="s">
        <v>140</v>
      </c>
      <c r="E53" s="61" t="s">
        <v>141</v>
      </c>
      <c r="F53" s="62">
        <v>56774</v>
      </c>
      <c r="G53" s="62">
        <v>56774</v>
      </c>
      <c r="H53" s="8">
        <f t="shared" si="1"/>
        <v>0</v>
      </c>
      <c r="I53" s="63">
        <v>6.36</v>
      </c>
      <c r="J53" s="63">
        <v>6.36</v>
      </c>
      <c r="K53" s="7">
        <f t="shared" si="2"/>
        <v>0</v>
      </c>
      <c r="L53" s="63">
        <v>361082.64</v>
      </c>
      <c r="M53" s="63">
        <v>361082.64</v>
      </c>
      <c r="N53" s="23">
        <f t="shared" si="3"/>
        <v>0</v>
      </c>
      <c r="O53" s="14"/>
      <c r="P53" s="47"/>
      <c r="Q53" s="8">
        <f t="shared" si="0"/>
        <v>0</v>
      </c>
      <c r="R53" s="15"/>
      <c r="S53" s="16"/>
    </row>
    <row r="54" spans="1:19" x14ac:dyDescent="0.2">
      <c r="A54" s="12" t="s">
        <v>57</v>
      </c>
      <c r="B54" s="6" t="s">
        <v>58</v>
      </c>
      <c r="C54" s="13"/>
      <c r="D54" s="61" t="s">
        <v>142</v>
      </c>
      <c r="E54" s="61" t="s">
        <v>143</v>
      </c>
      <c r="F54" s="62">
        <v>4684</v>
      </c>
      <c r="G54" s="62">
        <v>4684</v>
      </c>
      <c r="H54" s="8">
        <f t="shared" si="1"/>
        <v>0</v>
      </c>
      <c r="I54" s="63">
        <v>184.73213799999999</v>
      </c>
      <c r="J54" s="63">
        <v>184.73213799999999</v>
      </c>
      <c r="K54" s="7">
        <f t="shared" si="2"/>
        <v>0</v>
      </c>
      <c r="L54" s="63">
        <v>865285.34</v>
      </c>
      <c r="M54" s="63">
        <v>865285.34</v>
      </c>
      <c r="N54" s="23">
        <f t="shared" si="3"/>
        <v>0</v>
      </c>
      <c r="O54" s="14"/>
      <c r="P54" s="47"/>
      <c r="Q54" s="8">
        <f t="shared" si="0"/>
        <v>0</v>
      </c>
      <c r="R54" s="15"/>
      <c r="S54" s="16"/>
    </row>
    <row r="55" spans="1:19" x14ac:dyDescent="0.2">
      <c r="A55" s="5" t="s">
        <v>57</v>
      </c>
      <c r="B55" s="6" t="s">
        <v>58</v>
      </c>
      <c r="C55" s="13"/>
      <c r="D55" s="61" t="s">
        <v>144</v>
      </c>
      <c r="E55" s="61" t="s">
        <v>145</v>
      </c>
      <c r="F55" s="62">
        <v>18209</v>
      </c>
      <c r="G55" s="62">
        <v>18209</v>
      </c>
      <c r="H55" s="8">
        <f t="shared" si="1"/>
        <v>0</v>
      </c>
      <c r="I55" s="63">
        <v>18.920000000000002</v>
      </c>
      <c r="J55" s="63">
        <v>18.920000000000002</v>
      </c>
      <c r="K55" s="7">
        <f t="shared" si="2"/>
        <v>0</v>
      </c>
      <c r="L55" s="63">
        <v>344514.28</v>
      </c>
      <c r="M55" s="63">
        <v>344514.28</v>
      </c>
      <c r="N55" s="23">
        <f t="shared" si="3"/>
        <v>0</v>
      </c>
      <c r="O55" s="14"/>
      <c r="P55" s="47"/>
      <c r="Q55" s="8">
        <f t="shared" si="0"/>
        <v>0</v>
      </c>
      <c r="R55" s="15"/>
      <c r="S55" s="16"/>
    </row>
    <row r="56" spans="1:19" x14ac:dyDescent="0.2">
      <c r="A56" s="12" t="s">
        <v>57</v>
      </c>
      <c r="B56" s="6" t="s">
        <v>58</v>
      </c>
      <c r="C56" s="13"/>
      <c r="D56" s="61" t="s">
        <v>146</v>
      </c>
      <c r="E56" s="61" t="s">
        <v>147</v>
      </c>
      <c r="F56" s="62">
        <v>12100</v>
      </c>
      <c r="G56" s="62">
        <v>12100</v>
      </c>
      <c r="H56" s="57">
        <f t="shared" si="1"/>
        <v>0</v>
      </c>
      <c r="I56" s="63">
        <v>68.284398999999993</v>
      </c>
      <c r="J56" s="63">
        <v>68.284398999999993</v>
      </c>
      <c r="K56" s="7">
        <f t="shared" si="2"/>
        <v>0</v>
      </c>
      <c r="L56" s="63">
        <v>826241.23</v>
      </c>
      <c r="M56" s="63">
        <v>826241.23</v>
      </c>
      <c r="N56" s="23">
        <f t="shared" si="3"/>
        <v>0</v>
      </c>
      <c r="O56" s="14"/>
      <c r="P56" s="47"/>
      <c r="Q56" s="8">
        <f t="shared" si="0"/>
        <v>0</v>
      </c>
      <c r="R56" s="15"/>
      <c r="S56" s="16"/>
    </row>
    <row r="57" spans="1:19" x14ac:dyDescent="0.2">
      <c r="A57" s="5" t="s">
        <v>57</v>
      </c>
      <c r="B57" s="6" t="s">
        <v>58</v>
      </c>
      <c r="C57" s="13"/>
      <c r="D57" s="61" t="s">
        <v>148</v>
      </c>
      <c r="E57" s="61" t="s">
        <v>149</v>
      </c>
      <c r="F57" s="62">
        <v>84769</v>
      </c>
      <c r="G57" s="62">
        <v>84769</v>
      </c>
      <c r="H57" s="57">
        <f t="shared" si="1"/>
        <v>0</v>
      </c>
      <c r="I57" s="63">
        <v>15.26</v>
      </c>
      <c r="J57" s="63">
        <v>15.26</v>
      </c>
      <c r="K57" s="7">
        <f t="shared" si="2"/>
        <v>0</v>
      </c>
      <c r="L57" s="63">
        <v>1293574.94</v>
      </c>
      <c r="M57" s="63">
        <v>1293574.94</v>
      </c>
      <c r="N57" s="23">
        <f t="shared" si="3"/>
        <v>0</v>
      </c>
      <c r="O57" s="14"/>
      <c r="P57" s="47"/>
      <c r="Q57" s="8">
        <f t="shared" si="0"/>
        <v>0</v>
      </c>
      <c r="R57" s="15"/>
      <c r="S57" s="16"/>
    </row>
    <row r="58" spans="1:19" x14ac:dyDescent="0.2">
      <c r="A58" s="12" t="s">
        <v>57</v>
      </c>
      <c r="B58" s="6" t="s">
        <v>58</v>
      </c>
      <c r="C58" s="13"/>
      <c r="D58" s="61" t="s">
        <v>150</v>
      </c>
      <c r="E58" s="61" t="s">
        <v>151</v>
      </c>
      <c r="F58" s="62">
        <v>47675</v>
      </c>
      <c r="G58" s="62">
        <v>47675</v>
      </c>
      <c r="H58" s="57">
        <f t="shared" si="1"/>
        <v>0</v>
      </c>
      <c r="I58" s="63">
        <v>28.81</v>
      </c>
      <c r="J58" s="63">
        <v>28.81</v>
      </c>
      <c r="K58" s="7">
        <f t="shared" si="2"/>
        <v>0</v>
      </c>
      <c r="L58" s="63">
        <v>1373516.75</v>
      </c>
      <c r="M58" s="63">
        <v>1373516.75</v>
      </c>
      <c r="N58" s="23">
        <f t="shared" si="3"/>
        <v>0</v>
      </c>
      <c r="O58" s="14"/>
      <c r="P58" s="47"/>
      <c r="Q58" s="8">
        <f t="shared" si="0"/>
        <v>0</v>
      </c>
      <c r="R58" s="15"/>
      <c r="S58" s="16"/>
    </row>
    <row r="59" spans="1:19" x14ac:dyDescent="0.2">
      <c r="A59" s="5" t="s">
        <v>57</v>
      </c>
      <c r="B59" s="6" t="s">
        <v>58</v>
      </c>
      <c r="C59" s="13"/>
      <c r="D59" s="61" t="s">
        <v>152</v>
      </c>
      <c r="E59" s="61" t="s">
        <v>153</v>
      </c>
      <c r="F59" s="62">
        <v>14672</v>
      </c>
      <c r="G59" s="62">
        <v>14672</v>
      </c>
      <c r="H59" s="57">
        <f t="shared" si="1"/>
        <v>0</v>
      </c>
      <c r="I59" s="63">
        <v>62.385238999999999</v>
      </c>
      <c r="J59" s="63">
        <v>62.385238999999999</v>
      </c>
      <c r="K59" s="7">
        <f t="shared" si="2"/>
        <v>0</v>
      </c>
      <c r="L59" s="63">
        <v>915316.23</v>
      </c>
      <c r="M59" s="63">
        <v>915316.23</v>
      </c>
      <c r="N59" s="23">
        <f t="shared" si="3"/>
        <v>0</v>
      </c>
      <c r="O59" s="14"/>
      <c r="P59" s="47"/>
      <c r="Q59" s="8">
        <f t="shared" si="0"/>
        <v>0</v>
      </c>
      <c r="R59" s="15"/>
      <c r="S59" s="16"/>
    </row>
    <row r="60" spans="1:19" x14ac:dyDescent="0.2">
      <c r="A60" s="12" t="s">
        <v>57</v>
      </c>
      <c r="B60" s="6" t="s">
        <v>58</v>
      </c>
      <c r="C60" s="13"/>
      <c r="D60" s="61" t="s">
        <v>154</v>
      </c>
      <c r="E60" s="61" t="s">
        <v>155</v>
      </c>
      <c r="F60" s="62">
        <v>11293</v>
      </c>
      <c r="G60" s="62">
        <v>11293</v>
      </c>
      <c r="H60" s="57">
        <f t="shared" si="1"/>
        <v>0</v>
      </c>
      <c r="I60" s="63">
        <v>70.55</v>
      </c>
      <c r="J60" s="63">
        <v>70.55</v>
      </c>
      <c r="K60" s="7">
        <f t="shared" si="2"/>
        <v>0</v>
      </c>
      <c r="L60" s="63">
        <v>796721.15</v>
      </c>
      <c r="M60" s="63">
        <v>796721.15</v>
      </c>
      <c r="N60" s="23">
        <f t="shared" si="3"/>
        <v>0</v>
      </c>
      <c r="O60" s="14"/>
      <c r="P60" s="47"/>
      <c r="Q60" s="8">
        <f t="shared" si="0"/>
        <v>0</v>
      </c>
      <c r="R60" s="15"/>
      <c r="S60" s="16"/>
    </row>
    <row r="61" spans="1:19" x14ac:dyDescent="0.2">
      <c r="A61" s="5" t="s">
        <v>57</v>
      </c>
      <c r="B61" s="6" t="s">
        <v>58</v>
      </c>
      <c r="C61" s="13"/>
      <c r="D61" s="61" t="s">
        <v>156</v>
      </c>
      <c r="E61" s="61" t="s">
        <v>157</v>
      </c>
      <c r="F61" s="62">
        <v>18498</v>
      </c>
      <c r="G61" s="62">
        <v>18498</v>
      </c>
      <c r="H61" s="57">
        <f t="shared" si="1"/>
        <v>0</v>
      </c>
      <c r="I61" s="63">
        <v>32.979999999999997</v>
      </c>
      <c r="J61" s="63">
        <v>32.979999999999997</v>
      </c>
      <c r="K61" s="7">
        <f t="shared" si="2"/>
        <v>0</v>
      </c>
      <c r="L61" s="63">
        <v>610064.04</v>
      </c>
      <c r="M61" s="63">
        <v>610064.04</v>
      </c>
      <c r="N61" s="23">
        <f t="shared" si="3"/>
        <v>0</v>
      </c>
      <c r="O61" s="14"/>
      <c r="P61" s="47"/>
      <c r="Q61" s="8">
        <f t="shared" si="0"/>
        <v>0</v>
      </c>
      <c r="R61" s="15"/>
      <c r="S61" s="16"/>
    </row>
    <row r="62" spans="1:19" x14ac:dyDescent="0.2">
      <c r="A62" s="12" t="s">
        <v>57</v>
      </c>
      <c r="B62" s="6" t="s">
        <v>58</v>
      </c>
      <c r="C62" s="13"/>
      <c r="D62" s="61" t="s">
        <v>158</v>
      </c>
      <c r="E62" s="61" t="s">
        <v>159</v>
      </c>
      <c r="F62" s="62">
        <v>9000</v>
      </c>
      <c r="G62" s="62">
        <v>9000</v>
      </c>
      <c r="H62" s="57">
        <f t="shared" si="1"/>
        <v>0</v>
      </c>
      <c r="I62" s="63">
        <v>93.18</v>
      </c>
      <c r="J62" s="63">
        <v>93.18</v>
      </c>
      <c r="K62" s="7">
        <f t="shared" si="2"/>
        <v>0</v>
      </c>
      <c r="L62" s="63">
        <v>838620</v>
      </c>
      <c r="M62" s="63">
        <v>838620</v>
      </c>
      <c r="N62" s="23">
        <f t="shared" si="3"/>
        <v>0</v>
      </c>
      <c r="O62" s="14"/>
      <c r="P62" s="47"/>
      <c r="Q62" s="8">
        <f t="shared" si="0"/>
        <v>0</v>
      </c>
      <c r="R62" s="15"/>
      <c r="S62" s="16"/>
    </row>
    <row r="63" spans="1:19" x14ac:dyDescent="0.2">
      <c r="A63" s="5" t="s">
        <v>57</v>
      </c>
      <c r="B63" s="6" t="s">
        <v>58</v>
      </c>
      <c r="C63" s="13"/>
      <c r="D63" s="61" t="s">
        <v>160</v>
      </c>
      <c r="E63" s="61" t="s">
        <v>161</v>
      </c>
      <c r="F63" s="62">
        <v>68000</v>
      </c>
      <c r="G63" s="62">
        <v>68000</v>
      </c>
      <c r="H63" s="57">
        <f t="shared" si="1"/>
        <v>0</v>
      </c>
      <c r="I63" s="63">
        <v>6.45</v>
      </c>
      <c r="J63" s="63">
        <v>6.45</v>
      </c>
      <c r="K63" s="7">
        <f t="shared" si="2"/>
        <v>0</v>
      </c>
      <c r="L63" s="63">
        <v>438600</v>
      </c>
      <c r="M63" s="63">
        <v>438600</v>
      </c>
      <c r="N63" s="23">
        <f t="shared" si="3"/>
        <v>0</v>
      </c>
      <c r="O63" s="14"/>
      <c r="P63" s="47"/>
      <c r="Q63" s="8">
        <f t="shared" si="0"/>
        <v>0</v>
      </c>
      <c r="R63" s="15"/>
      <c r="S63" s="16"/>
    </row>
    <row r="64" spans="1:19" x14ac:dyDescent="0.2">
      <c r="A64" s="12" t="s">
        <v>57</v>
      </c>
      <c r="B64" s="6" t="s">
        <v>58</v>
      </c>
      <c r="C64" s="13"/>
      <c r="D64" s="61" t="s">
        <v>162</v>
      </c>
      <c r="E64" s="61" t="s">
        <v>163</v>
      </c>
      <c r="F64" s="62">
        <v>26911</v>
      </c>
      <c r="G64" s="62">
        <v>26911</v>
      </c>
      <c r="H64" s="57">
        <f t="shared" si="1"/>
        <v>0</v>
      </c>
      <c r="I64" s="63">
        <v>17.46</v>
      </c>
      <c r="J64" s="63">
        <v>17.46</v>
      </c>
      <c r="K64" s="7">
        <f t="shared" si="2"/>
        <v>0</v>
      </c>
      <c r="L64" s="63">
        <v>469866.06</v>
      </c>
      <c r="M64" s="63">
        <v>469866.06</v>
      </c>
      <c r="N64" s="23">
        <f t="shared" si="3"/>
        <v>0</v>
      </c>
      <c r="O64" s="14"/>
      <c r="P64" s="47"/>
      <c r="Q64" s="8">
        <f t="shared" si="0"/>
        <v>0</v>
      </c>
      <c r="R64" s="15"/>
      <c r="S64" s="16"/>
    </row>
    <row r="65" spans="1:19" x14ac:dyDescent="0.2">
      <c r="A65" s="5" t="s">
        <v>57</v>
      </c>
      <c r="B65" s="6" t="s">
        <v>58</v>
      </c>
      <c r="C65" s="13"/>
      <c r="D65" s="61" t="s">
        <v>164</v>
      </c>
      <c r="E65" s="61" t="s">
        <v>165</v>
      </c>
      <c r="F65" s="62">
        <v>13000</v>
      </c>
      <c r="G65" s="62">
        <v>13000</v>
      </c>
      <c r="H65" s="57">
        <f t="shared" si="1"/>
        <v>0</v>
      </c>
      <c r="I65" s="63">
        <v>59.21</v>
      </c>
      <c r="J65" s="63">
        <v>59.21</v>
      </c>
      <c r="K65" s="7">
        <f t="shared" si="2"/>
        <v>0</v>
      </c>
      <c r="L65" s="63">
        <v>769730</v>
      </c>
      <c r="M65" s="63">
        <v>769730</v>
      </c>
      <c r="N65" s="23">
        <f t="shared" si="3"/>
        <v>0</v>
      </c>
      <c r="O65" s="14"/>
      <c r="P65" s="47"/>
      <c r="Q65" s="8">
        <f t="shared" si="0"/>
        <v>0</v>
      </c>
      <c r="R65" s="15"/>
      <c r="S65" s="16"/>
    </row>
    <row r="66" spans="1:19" x14ac:dyDescent="0.2">
      <c r="A66" s="12" t="s">
        <v>57</v>
      </c>
      <c r="B66" s="6" t="s">
        <v>58</v>
      </c>
      <c r="C66" s="13"/>
      <c r="D66" s="61" t="s">
        <v>166</v>
      </c>
      <c r="E66" s="61" t="s">
        <v>167</v>
      </c>
      <c r="F66" s="62">
        <v>5000</v>
      </c>
      <c r="G66" s="62">
        <v>5000</v>
      </c>
      <c r="H66" s="57">
        <f t="shared" si="1"/>
        <v>0</v>
      </c>
      <c r="I66" s="63">
        <v>78.27</v>
      </c>
      <c r="J66" s="63">
        <v>78.27</v>
      </c>
      <c r="K66" s="7">
        <f t="shared" si="2"/>
        <v>0</v>
      </c>
      <c r="L66" s="63">
        <v>391350</v>
      </c>
      <c r="M66" s="63">
        <v>391350</v>
      </c>
      <c r="N66" s="23">
        <f t="shared" si="3"/>
        <v>0</v>
      </c>
      <c r="O66" s="14"/>
      <c r="P66" s="47"/>
      <c r="Q66" s="8">
        <f t="shared" si="0"/>
        <v>0</v>
      </c>
      <c r="R66" s="15"/>
      <c r="S66" s="16"/>
    </row>
    <row r="67" spans="1:19" x14ac:dyDescent="0.2">
      <c r="A67" s="5" t="s">
        <v>57</v>
      </c>
      <c r="B67" s="6" t="s">
        <v>58</v>
      </c>
      <c r="C67" s="13"/>
      <c r="D67" s="61" t="s">
        <v>168</v>
      </c>
      <c r="E67" s="61" t="s">
        <v>169</v>
      </c>
      <c r="F67" s="62">
        <v>12413</v>
      </c>
      <c r="G67" s="62">
        <v>12413</v>
      </c>
      <c r="H67" s="55">
        <f t="shared" si="1"/>
        <v>0</v>
      </c>
      <c r="I67" s="64">
        <v>118</v>
      </c>
      <c r="J67" s="63">
        <v>118</v>
      </c>
      <c r="K67" s="7">
        <f t="shared" si="2"/>
        <v>0</v>
      </c>
      <c r="L67" s="63">
        <v>1464734</v>
      </c>
      <c r="M67" s="63">
        <v>1464734</v>
      </c>
      <c r="N67" s="23">
        <f t="shared" si="3"/>
        <v>0</v>
      </c>
      <c r="O67" s="14"/>
      <c r="P67" s="47"/>
      <c r="Q67" s="8">
        <f t="shared" si="0"/>
        <v>0</v>
      </c>
      <c r="R67" s="15"/>
      <c r="S67" s="16"/>
    </row>
    <row r="68" spans="1:19" x14ac:dyDescent="0.2">
      <c r="A68" s="12" t="s">
        <v>57</v>
      </c>
      <c r="B68" s="6" t="s">
        <v>58</v>
      </c>
      <c r="C68" s="13"/>
      <c r="D68" s="61" t="s">
        <v>170</v>
      </c>
      <c r="E68" s="61" t="s">
        <v>171</v>
      </c>
      <c r="F68" s="62">
        <v>45380</v>
      </c>
      <c r="G68" s="62">
        <v>45380</v>
      </c>
      <c r="H68" s="55">
        <f t="shared" si="1"/>
        <v>0</v>
      </c>
      <c r="I68" s="64">
        <v>20.83</v>
      </c>
      <c r="J68" s="63">
        <v>20.83</v>
      </c>
      <c r="K68" s="7">
        <f t="shared" si="2"/>
        <v>0</v>
      </c>
      <c r="L68" s="63">
        <v>945265.4</v>
      </c>
      <c r="M68" s="63">
        <v>945265.4</v>
      </c>
      <c r="N68" s="23">
        <f t="shared" si="3"/>
        <v>0</v>
      </c>
      <c r="O68" s="14"/>
      <c r="P68" s="47"/>
      <c r="Q68" s="8">
        <f t="shared" si="0"/>
        <v>0</v>
      </c>
      <c r="R68" s="15"/>
      <c r="S68" s="16"/>
    </row>
    <row r="69" spans="1:19" x14ac:dyDescent="0.2">
      <c r="A69" s="5" t="s">
        <v>57</v>
      </c>
      <c r="B69" s="6" t="s">
        <v>58</v>
      </c>
      <c r="C69" s="13"/>
      <c r="D69" s="61" t="s">
        <v>172</v>
      </c>
      <c r="E69" s="61" t="s">
        <v>173</v>
      </c>
      <c r="F69" s="62">
        <v>20000</v>
      </c>
      <c r="G69" s="62">
        <v>20000</v>
      </c>
      <c r="H69" s="55">
        <f t="shared" si="1"/>
        <v>0</v>
      </c>
      <c r="I69" s="64">
        <v>17.79</v>
      </c>
      <c r="J69" s="63">
        <v>17.79</v>
      </c>
      <c r="K69" s="7">
        <f t="shared" si="2"/>
        <v>0</v>
      </c>
      <c r="L69" s="63">
        <v>355800</v>
      </c>
      <c r="M69" s="63">
        <v>355800</v>
      </c>
      <c r="N69" s="23">
        <f t="shared" si="3"/>
        <v>0</v>
      </c>
      <c r="O69" s="63">
        <v>4632.32</v>
      </c>
      <c r="P69" s="63">
        <v>4632.32</v>
      </c>
      <c r="Q69" s="8">
        <f t="shared" si="0"/>
        <v>0</v>
      </c>
      <c r="R69" s="15"/>
      <c r="S69" s="16"/>
    </row>
    <row r="70" spans="1:19" x14ac:dyDescent="0.2">
      <c r="A70" s="12" t="s">
        <v>57</v>
      </c>
      <c r="B70" s="6" t="s">
        <v>58</v>
      </c>
      <c r="C70" s="13"/>
      <c r="D70" s="61" t="s">
        <v>174</v>
      </c>
      <c r="E70" s="61" t="s">
        <v>175</v>
      </c>
      <c r="F70" s="62">
        <v>15200</v>
      </c>
      <c r="G70" s="62">
        <v>15200</v>
      </c>
      <c r="H70" s="55">
        <f t="shared" si="1"/>
        <v>0</v>
      </c>
      <c r="I70" s="64">
        <v>93.756983000000005</v>
      </c>
      <c r="J70" s="63">
        <v>93.756983000000005</v>
      </c>
      <c r="K70" s="7">
        <f t="shared" si="2"/>
        <v>0</v>
      </c>
      <c r="L70" s="63">
        <v>1425106.14</v>
      </c>
      <c r="M70" s="63">
        <v>1425106.14</v>
      </c>
      <c r="N70" s="23">
        <f t="shared" si="3"/>
        <v>0</v>
      </c>
      <c r="O70" s="14"/>
      <c r="P70" s="47"/>
      <c r="Q70" s="8">
        <f t="shared" si="0"/>
        <v>0</v>
      </c>
      <c r="R70" s="15"/>
      <c r="S70" s="16"/>
    </row>
    <row r="71" spans="1:19" x14ac:dyDescent="0.2">
      <c r="A71" s="5" t="s">
        <v>57</v>
      </c>
      <c r="B71" s="6" t="s">
        <v>58</v>
      </c>
      <c r="C71" s="13"/>
      <c r="D71" s="61" t="s">
        <v>176</v>
      </c>
      <c r="E71" s="61" t="s">
        <v>177</v>
      </c>
      <c r="F71" s="62">
        <v>30000</v>
      </c>
      <c r="G71" s="62">
        <v>30000</v>
      </c>
      <c r="H71" s="55">
        <f t="shared" si="1"/>
        <v>0</v>
      </c>
      <c r="I71" s="64">
        <v>17.851678</v>
      </c>
      <c r="J71" s="63">
        <v>17.851678</v>
      </c>
      <c r="K71" s="59">
        <f t="shared" si="2"/>
        <v>0</v>
      </c>
      <c r="L71" s="63">
        <v>535550.34</v>
      </c>
      <c r="M71" s="63">
        <v>535550.34</v>
      </c>
      <c r="N71" s="23">
        <f t="shared" si="3"/>
        <v>0</v>
      </c>
      <c r="O71" s="63">
        <v>7015.47</v>
      </c>
      <c r="P71" s="63">
        <v>7015.47</v>
      </c>
      <c r="Q71" s="8">
        <f t="shared" si="0"/>
        <v>0</v>
      </c>
      <c r="R71" s="15"/>
      <c r="S71" s="16"/>
    </row>
    <row r="72" spans="1:19" x14ac:dyDescent="0.2">
      <c r="A72" s="12" t="s">
        <v>57</v>
      </c>
      <c r="B72" s="6" t="s">
        <v>58</v>
      </c>
      <c r="C72" s="13"/>
      <c r="D72" s="61" t="s">
        <v>178</v>
      </c>
      <c r="E72" s="61" t="s">
        <v>179</v>
      </c>
      <c r="F72" s="62">
        <v>24095</v>
      </c>
      <c r="G72" s="62">
        <v>24095</v>
      </c>
      <c r="H72" s="55">
        <f t="shared" si="1"/>
        <v>0</v>
      </c>
      <c r="I72" s="64">
        <v>36.47</v>
      </c>
      <c r="J72" s="63">
        <v>36.47</v>
      </c>
      <c r="K72" s="48">
        <f t="shared" si="2"/>
        <v>0</v>
      </c>
      <c r="L72" s="63">
        <v>878744.65</v>
      </c>
      <c r="M72" s="63">
        <v>878744.65</v>
      </c>
      <c r="N72" s="48">
        <f t="shared" si="3"/>
        <v>0</v>
      </c>
      <c r="O72" s="14"/>
      <c r="P72" s="47"/>
      <c r="Q72" s="8">
        <f t="shared" si="0"/>
        <v>0</v>
      </c>
      <c r="R72" s="56"/>
      <c r="S72" s="56"/>
    </row>
    <row r="73" spans="1:19" x14ac:dyDescent="0.2">
      <c r="A73" s="5" t="s">
        <v>57</v>
      </c>
      <c r="B73" s="6" t="s">
        <v>58</v>
      </c>
      <c r="C73" s="24"/>
      <c r="D73" s="61" t="s">
        <v>180</v>
      </c>
      <c r="E73" s="61" t="s">
        <v>181</v>
      </c>
      <c r="F73" s="62">
        <v>24780</v>
      </c>
      <c r="G73" s="62">
        <v>24780</v>
      </c>
      <c r="H73" s="55">
        <f>F73-G73</f>
        <v>0</v>
      </c>
      <c r="I73" s="64">
        <v>38.9</v>
      </c>
      <c r="J73" s="63">
        <v>38.9</v>
      </c>
      <c r="K73" s="48">
        <f>I73-J73</f>
        <v>0</v>
      </c>
      <c r="L73" s="63">
        <v>963942</v>
      </c>
      <c r="M73" s="63">
        <v>963942</v>
      </c>
      <c r="N73" s="48">
        <f t="shared" si="3"/>
        <v>0</v>
      </c>
      <c r="O73" s="14"/>
      <c r="P73" s="47"/>
      <c r="Q73" s="8">
        <f t="shared" si="0"/>
        <v>0</v>
      </c>
      <c r="R73" s="56"/>
      <c r="S73" s="56"/>
    </row>
    <row r="74" spans="1:19" x14ac:dyDescent="0.2">
      <c r="A74" s="12" t="s">
        <v>57</v>
      </c>
      <c r="B74" s="6" t="s">
        <v>58</v>
      </c>
      <c r="D74" s="61" t="s">
        <v>182</v>
      </c>
      <c r="E74" s="61" t="s">
        <v>183</v>
      </c>
      <c r="F74" s="62">
        <v>7452</v>
      </c>
      <c r="G74" s="62">
        <v>7452</v>
      </c>
      <c r="H74" s="55">
        <f t="shared" ref="H74:H79" si="4">F74-G74</f>
        <v>0</v>
      </c>
      <c r="I74" s="64">
        <v>132.62</v>
      </c>
      <c r="J74" s="63">
        <v>132.62</v>
      </c>
      <c r="K74" s="48">
        <f t="shared" ref="K74:K79" si="5">I74-J74</f>
        <v>0</v>
      </c>
      <c r="L74" s="63">
        <v>988284.24</v>
      </c>
      <c r="M74" s="63">
        <v>988284.24</v>
      </c>
      <c r="N74" s="48">
        <f t="shared" ref="N74:N79" si="6">L74-M74</f>
        <v>0</v>
      </c>
      <c r="O74" s="14"/>
      <c r="P74" s="47"/>
      <c r="Q74" s="8">
        <f t="shared" si="0"/>
        <v>0</v>
      </c>
    </row>
    <row r="75" spans="1:19" x14ac:dyDescent="0.2">
      <c r="A75" s="5" t="s">
        <v>57</v>
      </c>
      <c r="B75" s="6" t="s">
        <v>58</v>
      </c>
      <c r="C75" s="24"/>
      <c r="D75" s="61" t="s">
        <v>184</v>
      </c>
      <c r="E75" s="61" t="s">
        <v>185</v>
      </c>
      <c r="F75" s="62">
        <v>5094</v>
      </c>
      <c r="G75" s="62">
        <v>5094</v>
      </c>
      <c r="H75" s="55">
        <f t="shared" si="4"/>
        <v>0</v>
      </c>
      <c r="I75" s="64">
        <v>124.78</v>
      </c>
      <c r="J75" s="63">
        <v>124.78</v>
      </c>
      <c r="K75" s="48">
        <f t="shared" si="5"/>
        <v>0</v>
      </c>
      <c r="L75" s="63">
        <v>635629.31999999995</v>
      </c>
      <c r="M75" s="63">
        <v>635629.31999999995</v>
      </c>
      <c r="N75" s="48">
        <f t="shared" si="6"/>
        <v>0</v>
      </c>
      <c r="O75" s="14"/>
      <c r="P75" s="47"/>
      <c r="Q75" s="8">
        <f t="shared" si="0"/>
        <v>0</v>
      </c>
    </row>
    <row r="76" spans="1:19" x14ac:dyDescent="0.2">
      <c r="A76" s="12" t="s">
        <v>57</v>
      </c>
      <c r="B76" s="6" t="s">
        <v>58</v>
      </c>
      <c r="C76" s="24"/>
      <c r="D76" s="61" t="s">
        <v>186</v>
      </c>
      <c r="E76" s="61" t="s">
        <v>187</v>
      </c>
      <c r="F76" s="62">
        <v>9200</v>
      </c>
      <c r="G76" s="62">
        <v>9200</v>
      </c>
      <c r="H76" s="55">
        <f t="shared" si="4"/>
        <v>0</v>
      </c>
      <c r="I76" s="64">
        <v>46.98</v>
      </c>
      <c r="J76" s="63">
        <v>46.98</v>
      </c>
      <c r="K76" s="48">
        <f t="shared" si="5"/>
        <v>0</v>
      </c>
      <c r="L76" s="63">
        <v>432216</v>
      </c>
      <c r="M76" s="63">
        <v>432216</v>
      </c>
      <c r="N76" s="48">
        <f t="shared" si="6"/>
        <v>0</v>
      </c>
      <c r="O76" s="14"/>
      <c r="P76" s="47"/>
      <c r="Q76" s="8">
        <f t="shared" si="0"/>
        <v>0</v>
      </c>
      <c r="S76" s="11"/>
    </row>
    <row r="77" spans="1:19" x14ac:dyDescent="0.2">
      <c r="A77" s="5" t="s">
        <v>57</v>
      </c>
      <c r="B77" s="6" t="s">
        <v>58</v>
      </c>
      <c r="C77" s="24"/>
      <c r="D77" s="61" t="s">
        <v>188</v>
      </c>
      <c r="E77" s="61" t="s">
        <v>189</v>
      </c>
      <c r="F77" s="62">
        <v>26419</v>
      </c>
      <c r="G77" s="62">
        <v>26419</v>
      </c>
      <c r="H77" s="55">
        <f t="shared" si="4"/>
        <v>0</v>
      </c>
      <c r="I77" s="64">
        <v>22.31</v>
      </c>
      <c r="J77" s="63">
        <v>22.31</v>
      </c>
      <c r="K77" s="48">
        <f t="shared" si="5"/>
        <v>0</v>
      </c>
      <c r="L77" s="63">
        <v>589407.89</v>
      </c>
      <c r="M77" s="63">
        <v>589407.89</v>
      </c>
      <c r="N77" s="48">
        <f t="shared" si="6"/>
        <v>0</v>
      </c>
      <c r="O77" s="14"/>
      <c r="P77" s="47"/>
      <c r="Q77" s="8">
        <f>O77-P77</f>
        <v>0</v>
      </c>
    </row>
    <row r="78" spans="1:19" x14ac:dyDescent="0.2">
      <c r="A78" s="12" t="s">
        <v>57</v>
      </c>
      <c r="B78" s="6" t="s">
        <v>58</v>
      </c>
      <c r="D78" s="61" t="s">
        <v>190</v>
      </c>
      <c r="E78" s="61" t="s">
        <v>191</v>
      </c>
      <c r="F78" s="62">
        <v>14997</v>
      </c>
      <c r="G78" s="62">
        <v>14997</v>
      </c>
      <c r="H78" s="55">
        <f t="shared" si="4"/>
        <v>0</v>
      </c>
      <c r="I78" s="64">
        <v>34.200000000000003</v>
      </c>
      <c r="J78" s="63">
        <v>34.200000000000003</v>
      </c>
      <c r="K78" s="48">
        <f t="shared" si="5"/>
        <v>0</v>
      </c>
      <c r="L78" s="63">
        <v>512897.4</v>
      </c>
      <c r="M78" s="63">
        <v>512897.4</v>
      </c>
      <c r="N78" s="48">
        <f t="shared" si="6"/>
        <v>0</v>
      </c>
      <c r="O78" s="14"/>
      <c r="P78" s="47"/>
      <c r="Q78" s="8">
        <f>O78-P78</f>
        <v>0</v>
      </c>
    </row>
    <row r="79" spans="1:19" x14ac:dyDescent="0.2">
      <c r="A79" s="5" t="s">
        <v>57</v>
      </c>
      <c r="B79" s="6" t="s">
        <v>58</v>
      </c>
      <c r="D79" s="61"/>
      <c r="E79" s="61" t="s">
        <v>192</v>
      </c>
      <c r="F79" s="11">
        <v>0</v>
      </c>
      <c r="G79" s="58">
        <v>0</v>
      </c>
      <c r="H79" s="55">
        <f t="shared" si="4"/>
        <v>0</v>
      </c>
      <c r="I79" s="60">
        <v>0</v>
      </c>
      <c r="J79" s="58">
        <v>0</v>
      </c>
      <c r="K79" s="48">
        <f t="shared" si="5"/>
        <v>0</v>
      </c>
      <c r="L79" s="63">
        <v>0</v>
      </c>
      <c r="M79" s="63">
        <v>0</v>
      </c>
      <c r="N79" s="48">
        <f t="shared" si="6"/>
        <v>0</v>
      </c>
      <c r="O79" s="14">
        <v>4423.08</v>
      </c>
      <c r="P79" s="47">
        <v>4423.08</v>
      </c>
      <c r="Q79" s="8">
        <f>O79-P79</f>
        <v>0</v>
      </c>
    </row>
    <row r="80" spans="1:19" x14ac:dyDescent="0.2">
      <c r="A80" s="12" t="s">
        <v>57</v>
      </c>
      <c r="B80" s="6" t="s">
        <v>58</v>
      </c>
      <c r="G80" s="58"/>
      <c r="I80" s="60"/>
      <c r="J80" s="60"/>
      <c r="L80" s="63"/>
      <c r="M80" s="63"/>
    </row>
    <row r="81" spans="1:13" x14ac:dyDescent="0.2">
      <c r="A81" s="5" t="s">
        <v>57</v>
      </c>
      <c r="B81" s="6" t="s">
        <v>58</v>
      </c>
      <c r="G81" s="58"/>
      <c r="I81" s="60"/>
      <c r="J81" s="60"/>
      <c r="L81" s="63"/>
      <c r="M81" s="63"/>
    </row>
    <row r="82" spans="1:13" x14ac:dyDescent="0.2">
      <c r="G82" s="58"/>
      <c r="I82" s="60"/>
      <c r="J82" s="60"/>
      <c r="L82" s="63"/>
      <c r="M82" s="63"/>
    </row>
    <row r="83" spans="1:13" x14ac:dyDescent="0.2">
      <c r="G83" s="58"/>
      <c r="I83" s="60"/>
      <c r="J83" s="60"/>
      <c r="L83" s="63"/>
      <c r="M83" s="63"/>
    </row>
    <row r="84" spans="1:13" x14ac:dyDescent="0.2">
      <c r="L84" s="63"/>
      <c r="M84" s="63"/>
    </row>
    <row r="85" spans="1:13" x14ac:dyDescent="0.2">
      <c r="L85" s="63"/>
      <c r="M85" s="63"/>
    </row>
    <row r="86" spans="1:13" x14ac:dyDescent="0.2">
      <c r="L86" s="63"/>
      <c r="M86" s="63"/>
    </row>
    <row r="87" spans="1:13" x14ac:dyDescent="0.2">
      <c r="L87" s="63"/>
      <c r="M87" s="63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G2:K2"/>
    <mergeCell ref="H3:K3"/>
    <mergeCell ref="H4:K4"/>
    <mergeCell ref="H5:K5"/>
    <mergeCell ref="G6:K6"/>
    <mergeCell ref="B7:E9"/>
    <mergeCell ref="H7:K9"/>
    <mergeCell ref="A2:E2"/>
    <mergeCell ref="A6:E6"/>
    <mergeCell ref="B3:E3"/>
    <mergeCell ref="B4:E4"/>
    <mergeCell ref="B5:E5"/>
    <mergeCell ref="M2:Q2"/>
    <mergeCell ref="N3:Q3"/>
    <mergeCell ref="N4:Q4"/>
    <mergeCell ref="N5:Q5"/>
    <mergeCell ref="M6:Q6"/>
  </mergeCells>
  <phoneticPr fontId="2" type="noConversion"/>
  <dataValidations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workbookViewId="0">
      <selection activeCell="A2" sqref="A2:A67"/>
    </sheetView>
  </sheetViews>
  <sheetFormatPr defaultRowHeight="12.75" x14ac:dyDescent="0.2"/>
  <cols>
    <col min="1" max="1" width="44" customWidth="1"/>
    <col min="2" max="2" width="13.5703125" bestFit="1" customWidth="1"/>
    <col min="3" max="6" width="15.5703125" customWidth="1"/>
    <col min="7" max="7" width="29.5703125" customWidth="1"/>
    <col min="8" max="8" width="15.5703125" customWidth="1"/>
  </cols>
  <sheetData>
    <row r="1" spans="1:8" x14ac:dyDescent="0.2">
      <c r="A1" s="65" t="s">
        <v>193</v>
      </c>
      <c r="B1" s="65" t="s">
        <v>194</v>
      </c>
      <c r="C1" s="66" t="s">
        <v>195</v>
      </c>
      <c r="D1" s="66" t="s">
        <v>196</v>
      </c>
      <c r="E1" s="65" t="s">
        <v>197</v>
      </c>
      <c r="F1" s="66" t="s">
        <v>198</v>
      </c>
      <c r="G1" s="66" t="s">
        <v>199</v>
      </c>
      <c r="H1" s="65" t="s">
        <v>200</v>
      </c>
    </row>
    <row r="2" spans="1:8" x14ac:dyDescent="0.2">
      <c r="A2" s="61" t="s">
        <v>59</v>
      </c>
      <c r="B2" s="61" t="s">
        <v>60</v>
      </c>
      <c r="C2" s="62">
        <v>1453931.21</v>
      </c>
      <c r="D2" s="63">
        <v>1453931.21</v>
      </c>
      <c r="E2" s="61" t="s">
        <v>129</v>
      </c>
      <c r="F2" s="63">
        <v>100</v>
      </c>
      <c r="G2" s="63">
        <v>1453931.21</v>
      </c>
      <c r="H2" s="61" t="s">
        <v>129</v>
      </c>
    </row>
    <row r="3" spans="1:8" x14ac:dyDescent="0.2">
      <c r="A3" s="61" t="s">
        <v>62</v>
      </c>
      <c r="B3" s="61" t="s">
        <v>63</v>
      </c>
      <c r="C3" s="62">
        <v>27000</v>
      </c>
      <c r="D3" s="63">
        <v>408639.6</v>
      </c>
      <c r="E3" s="61" t="s">
        <v>129</v>
      </c>
      <c r="F3" s="63">
        <v>15.1348</v>
      </c>
      <c r="G3" s="63">
        <v>408639.6</v>
      </c>
      <c r="H3" s="61" t="s">
        <v>129</v>
      </c>
    </row>
    <row r="4" spans="1:8" x14ac:dyDescent="0.2">
      <c r="A4" s="61" t="s">
        <v>64</v>
      </c>
      <c r="B4" s="61" t="s">
        <v>65</v>
      </c>
      <c r="C4" s="62">
        <v>58824</v>
      </c>
      <c r="D4" s="63">
        <v>631181.52</v>
      </c>
      <c r="E4" s="61" t="s">
        <v>129</v>
      </c>
      <c r="F4" s="63">
        <v>11.1</v>
      </c>
      <c r="G4" s="63">
        <v>652946.4</v>
      </c>
      <c r="H4" s="61" t="s">
        <v>129</v>
      </c>
    </row>
    <row r="5" spans="1:8" x14ac:dyDescent="0.2">
      <c r="A5" s="61" t="s">
        <v>66</v>
      </c>
      <c r="B5" s="61" t="s">
        <v>67</v>
      </c>
      <c r="C5" s="62">
        <v>48405</v>
      </c>
      <c r="D5" s="63">
        <v>465656.1</v>
      </c>
      <c r="E5" s="61" t="s">
        <v>129</v>
      </c>
      <c r="F5" s="63">
        <v>9.5299999999999994</v>
      </c>
      <c r="G5" s="63">
        <v>461299.65</v>
      </c>
      <c r="H5" s="61" t="s">
        <v>129</v>
      </c>
    </row>
    <row r="6" spans="1:8" x14ac:dyDescent="0.2">
      <c r="A6" s="61" t="s">
        <v>68</v>
      </c>
      <c r="B6" s="61" t="s">
        <v>69</v>
      </c>
      <c r="C6" s="62">
        <v>18398</v>
      </c>
      <c r="D6" s="63">
        <v>893590.86</v>
      </c>
      <c r="E6" s="61" t="s">
        <v>129</v>
      </c>
      <c r="F6" s="63">
        <v>45.98</v>
      </c>
      <c r="G6" s="63">
        <v>845940.04</v>
      </c>
      <c r="H6" s="61" t="s">
        <v>129</v>
      </c>
    </row>
    <row r="7" spans="1:8" x14ac:dyDescent="0.2">
      <c r="A7" s="61" t="s">
        <v>70</v>
      </c>
      <c r="B7" s="61" t="s">
        <v>71</v>
      </c>
      <c r="C7" s="62">
        <v>39010</v>
      </c>
      <c r="D7" s="63">
        <v>862435.23</v>
      </c>
      <c r="E7" s="61" t="s">
        <v>201</v>
      </c>
      <c r="F7" s="63">
        <v>16.417168</v>
      </c>
      <c r="G7" s="63">
        <v>640433.73</v>
      </c>
      <c r="H7" s="61" t="s">
        <v>129</v>
      </c>
    </row>
    <row r="8" spans="1:8" x14ac:dyDescent="0.2">
      <c r="A8" s="61" t="s">
        <v>72</v>
      </c>
      <c r="B8" s="61" t="s">
        <v>73</v>
      </c>
      <c r="C8" s="62">
        <v>23861</v>
      </c>
      <c r="D8" s="63">
        <v>409693.37</v>
      </c>
      <c r="E8" s="61" t="s">
        <v>129</v>
      </c>
      <c r="F8" s="63">
        <v>20.010000000000002</v>
      </c>
      <c r="G8" s="63">
        <v>477458.61</v>
      </c>
      <c r="H8" s="61" t="s">
        <v>129</v>
      </c>
    </row>
    <row r="9" spans="1:8" x14ac:dyDescent="0.2">
      <c r="A9" s="61" t="s">
        <v>74</v>
      </c>
      <c r="B9" s="61" t="s">
        <v>75</v>
      </c>
      <c r="C9" s="62">
        <v>10065</v>
      </c>
      <c r="D9" s="63">
        <v>857358.7</v>
      </c>
      <c r="E9" s="61" t="s">
        <v>201</v>
      </c>
      <c r="F9" s="63">
        <v>81.001988999999995</v>
      </c>
      <c r="G9" s="63">
        <v>815285.02</v>
      </c>
      <c r="H9" s="61" t="s">
        <v>129</v>
      </c>
    </row>
    <row r="10" spans="1:8" x14ac:dyDescent="0.2">
      <c r="A10" s="61" t="s">
        <v>76</v>
      </c>
      <c r="B10" s="61" t="s">
        <v>77</v>
      </c>
      <c r="C10" s="62">
        <v>91466</v>
      </c>
      <c r="D10" s="63">
        <v>1077228.74</v>
      </c>
      <c r="E10" s="61" t="s">
        <v>202</v>
      </c>
      <c r="F10" s="63">
        <v>10.802341</v>
      </c>
      <c r="G10" s="63">
        <v>988046.92</v>
      </c>
      <c r="H10" s="61" t="s">
        <v>129</v>
      </c>
    </row>
    <row r="11" spans="1:8" x14ac:dyDescent="0.2">
      <c r="A11" s="61" t="s">
        <v>78</v>
      </c>
      <c r="B11" s="61" t="s">
        <v>79</v>
      </c>
      <c r="C11" s="62">
        <v>12400</v>
      </c>
      <c r="D11" s="63">
        <v>457134.06</v>
      </c>
      <c r="E11" s="61" t="s">
        <v>203</v>
      </c>
      <c r="F11" s="63">
        <v>40.050051000000003</v>
      </c>
      <c r="G11" s="63">
        <v>496620.64</v>
      </c>
      <c r="H11" s="61" t="s">
        <v>129</v>
      </c>
    </row>
    <row r="12" spans="1:8" x14ac:dyDescent="0.2">
      <c r="A12" s="61" t="s">
        <v>80</v>
      </c>
      <c r="B12" s="61" t="s">
        <v>81</v>
      </c>
      <c r="C12" s="62">
        <v>10200</v>
      </c>
      <c r="D12" s="63">
        <v>708490.06</v>
      </c>
      <c r="E12" s="61" t="s">
        <v>203</v>
      </c>
      <c r="F12" s="63">
        <v>69.535684000000003</v>
      </c>
      <c r="G12" s="63">
        <v>709263.98</v>
      </c>
      <c r="H12" s="61" t="s">
        <v>129</v>
      </c>
    </row>
    <row r="13" spans="1:8" x14ac:dyDescent="0.2">
      <c r="A13" s="61" t="s">
        <v>82</v>
      </c>
      <c r="B13" s="61" t="s">
        <v>83</v>
      </c>
      <c r="C13" s="62">
        <v>34300</v>
      </c>
      <c r="D13" s="63">
        <v>649404.99</v>
      </c>
      <c r="E13" s="61" t="s">
        <v>203</v>
      </c>
      <c r="F13" s="63">
        <v>22.460561999999999</v>
      </c>
      <c r="G13" s="63">
        <v>770397.28</v>
      </c>
      <c r="H13" s="61" t="s">
        <v>129</v>
      </c>
    </row>
    <row r="14" spans="1:8" x14ac:dyDescent="0.2">
      <c r="A14" s="61" t="s">
        <v>84</v>
      </c>
      <c r="B14" s="61" t="s">
        <v>85</v>
      </c>
      <c r="C14" s="62">
        <v>34891</v>
      </c>
      <c r="D14" s="63">
        <v>1035211.61</v>
      </c>
      <c r="E14" s="61" t="s">
        <v>95</v>
      </c>
      <c r="F14" s="63">
        <v>28.061223999999999</v>
      </c>
      <c r="G14" s="63">
        <v>979084.18</v>
      </c>
      <c r="H14" s="61" t="s">
        <v>129</v>
      </c>
    </row>
    <row r="15" spans="1:8" x14ac:dyDescent="0.2">
      <c r="A15" s="61" t="s">
        <v>86</v>
      </c>
      <c r="B15" s="61" t="s">
        <v>87</v>
      </c>
      <c r="C15" s="62">
        <v>21769</v>
      </c>
      <c r="D15" s="63">
        <v>906678.85</v>
      </c>
      <c r="E15" s="61" t="s">
        <v>129</v>
      </c>
      <c r="F15" s="63">
        <v>47.04</v>
      </c>
      <c r="G15" s="63">
        <v>1024013.76</v>
      </c>
      <c r="H15" s="61" t="s">
        <v>129</v>
      </c>
    </row>
    <row r="16" spans="1:8" x14ac:dyDescent="0.2">
      <c r="A16" s="61" t="s">
        <v>88</v>
      </c>
      <c r="B16" s="61" t="s">
        <v>89</v>
      </c>
      <c r="C16" s="62">
        <v>18422</v>
      </c>
      <c r="D16" s="63">
        <v>1079344.54</v>
      </c>
      <c r="E16" s="61" t="s">
        <v>201</v>
      </c>
      <c r="F16" s="63">
        <v>61.641418999999999</v>
      </c>
      <c r="G16" s="63">
        <v>1135558.23</v>
      </c>
      <c r="H16" s="61" t="s">
        <v>129</v>
      </c>
    </row>
    <row r="17" spans="1:8" x14ac:dyDescent="0.2">
      <c r="A17" s="61" t="s">
        <v>90</v>
      </c>
      <c r="B17" s="61" t="s">
        <v>91</v>
      </c>
      <c r="C17" s="62">
        <v>8885</v>
      </c>
      <c r="D17" s="63">
        <v>34829.199999999997</v>
      </c>
      <c r="E17" s="61" t="s">
        <v>129</v>
      </c>
      <c r="F17" s="63">
        <v>3.92</v>
      </c>
      <c r="G17" s="63">
        <v>34829.199999999997</v>
      </c>
      <c r="H17" s="61" t="s">
        <v>129</v>
      </c>
    </row>
    <row r="18" spans="1:8" x14ac:dyDescent="0.2">
      <c r="A18" s="61" t="s">
        <v>92</v>
      </c>
      <c r="B18" s="61" t="s">
        <v>93</v>
      </c>
      <c r="C18" s="62">
        <v>30910</v>
      </c>
      <c r="D18" s="63">
        <v>440158.4</v>
      </c>
      <c r="E18" s="61" t="s">
        <v>129</v>
      </c>
      <c r="F18" s="63">
        <v>15.11</v>
      </c>
      <c r="G18" s="63">
        <v>467050.1</v>
      </c>
      <c r="H18" s="61" t="s">
        <v>129</v>
      </c>
    </row>
    <row r="19" spans="1:8" x14ac:dyDescent="0.2">
      <c r="A19" s="61" t="s">
        <v>94</v>
      </c>
      <c r="B19" s="61" t="s">
        <v>95</v>
      </c>
      <c r="C19" s="62">
        <v>4535.83</v>
      </c>
      <c r="D19" s="63">
        <v>5598.12</v>
      </c>
      <c r="E19" s="61" t="s">
        <v>95</v>
      </c>
      <c r="F19" s="63">
        <v>1.2444</v>
      </c>
      <c r="G19" s="63">
        <v>5644.39</v>
      </c>
      <c r="H19" s="61" t="s">
        <v>129</v>
      </c>
    </row>
    <row r="20" spans="1:8" x14ac:dyDescent="0.2">
      <c r="A20" s="61" t="s">
        <v>96</v>
      </c>
      <c r="B20" s="61" t="s">
        <v>97</v>
      </c>
      <c r="C20" s="62">
        <v>28449</v>
      </c>
      <c r="D20" s="63">
        <v>667545.15</v>
      </c>
      <c r="E20" s="61" t="s">
        <v>204</v>
      </c>
      <c r="F20" s="63">
        <v>24.749479999999998</v>
      </c>
      <c r="G20" s="63">
        <v>704097.94</v>
      </c>
      <c r="H20" s="61" t="s">
        <v>129</v>
      </c>
    </row>
    <row r="21" spans="1:8" x14ac:dyDescent="0.2">
      <c r="A21" s="61" t="s">
        <v>98</v>
      </c>
      <c r="B21" s="61" t="s">
        <v>99</v>
      </c>
      <c r="C21" s="62">
        <v>105000</v>
      </c>
      <c r="D21" s="63">
        <v>830241.93</v>
      </c>
      <c r="E21" s="61" t="s">
        <v>203</v>
      </c>
      <c r="F21" s="63">
        <v>9.7823659999999997</v>
      </c>
      <c r="G21" s="63">
        <v>1027148.41</v>
      </c>
      <c r="H21" s="61" t="s">
        <v>129</v>
      </c>
    </row>
    <row r="22" spans="1:8" x14ac:dyDescent="0.2">
      <c r="A22" s="61" t="s">
        <v>100</v>
      </c>
      <c r="B22" s="61" t="s">
        <v>101</v>
      </c>
      <c r="C22" s="62">
        <v>121371</v>
      </c>
      <c r="D22" s="63">
        <v>672395.34</v>
      </c>
      <c r="E22" s="61" t="s">
        <v>129</v>
      </c>
      <c r="F22" s="63">
        <v>5.14</v>
      </c>
      <c r="G22" s="63">
        <v>623846.93999999994</v>
      </c>
      <c r="H22" s="61" t="s">
        <v>129</v>
      </c>
    </row>
    <row r="23" spans="1:8" x14ac:dyDescent="0.2">
      <c r="A23" s="61" t="s">
        <v>102</v>
      </c>
      <c r="B23" s="61" t="s">
        <v>103</v>
      </c>
      <c r="C23" s="62">
        <v>23138</v>
      </c>
      <c r="D23" s="63">
        <v>927371.04</v>
      </c>
      <c r="E23" s="61" t="s">
        <v>129</v>
      </c>
      <c r="F23" s="63">
        <v>45.3</v>
      </c>
      <c r="G23" s="63">
        <v>1048151.4</v>
      </c>
      <c r="H23" s="61" t="s">
        <v>129</v>
      </c>
    </row>
    <row r="24" spans="1:8" x14ac:dyDescent="0.2">
      <c r="A24" s="61" t="s">
        <v>104</v>
      </c>
      <c r="B24" s="61" t="s">
        <v>105</v>
      </c>
      <c r="C24" s="62">
        <v>14495</v>
      </c>
      <c r="D24" s="63">
        <v>1131479.7</v>
      </c>
      <c r="E24" s="61" t="s">
        <v>129</v>
      </c>
      <c r="F24" s="63">
        <v>83.77</v>
      </c>
      <c r="G24" s="63">
        <v>1214246.1499999999</v>
      </c>
      <c r="H24" s="61" t="s">
        <v>129</v>
      </c>
    </row>
    <row r="25" spans="1:8" x14ac:dyDescent="0.2">
      <c r="A25" s="61" t="s">
        <v>106</v>
      </c>
      <c r="B25" s="61" t="s">
        <v>107</v>
      </c>
      <c r="C25" s="62">
        <v>2066</v>
      </c>
      <c r="D25" s="63">
        <v>42683.56</v>
      </c>
      <c r="E25" s="61" t="s">
        <v>129</v>
      </c>
      <c r="F25" s="63">
        <v>27.49</v>
      </c>
      <c r="G25" s="63">
        <v>56794.34</v>
      </c>
      <c r="H25" s="61" t="s">
        <v>129</v>
      </c>
    </row>
    <row r="26" spans="1:8" x14ac:dyDescent="0.2">
      <c r="A26" s="61" t="s">
        <v>108</v>
      </c>
      <c r="B26" s="61" t="s">
        <v>109</v>
      </c>
      <c r="C26" s="62">
        <v>32200</v>
      </c>
      <c r="D26" s="63">
        <v>1218981.2</v>
      </c>
      <c r="E26" s="61" t="s">
        <v>203</v>
      </c>
      <c r="F26" s="63">
        <v>37.601108000000004</v>
      </c>
      <c r="G26" s="63">
        <v>1210755.69</v>
      </c>
      <c r="H26" s="61" t="s">
        <v>129</v>
      </c>
    </row>
    <row r="27" spans="1:8" x14ac:dyDescent="0.2">
      <c r="A27" s="61" t="s">
        <v>110</v>
      </c>
      <c r="B27" s="61" t="s">
        <v>111</v>
      </c>
      <c r="C27" s="62">
        <v>15094</v>
      </c>
      <c r="D27" s="63">
        <v>444216.42</v>
      </c>
      <c r="E27" s="61" t="s">
        <v>129</v>
      </c>
      <c r="F27" s="63">
        <v>30.15</v>
      </c>
      <c r="G27" s="63">
        <v>455084.1</v>
      </c>
      <c r="H27" s="61" t="s">
        <v>129</v>
      </c>
    </row>
    <row r="28" spans="1:8" x14ac:dyDescent="0.2">
      <c r="A28" s="61" t="s">
        <v>112</v>
      </c>
      <c r="B28" s="61" t="s">
        <v>113</v>
      </c>
      <c r="C28" s="62">
        <v>21000</v>
      </c>
      <c r="D28" s="63">
        <v>414355.20000000001</v>
      </c>
      <c r="E28" s="61" t="s">
        <v>129</v>
      </c>
      <c r="F28" s="63">
        <v>19.731200000000001</v>
      </c>
      <c r="G28" s="63">
        <v>414355.20000000001</v>
      </c>
      <c r="H28" s="61" t="s">
        <v>129</v>
      </c>
    </row>
    <row r="29" spans="1:8" x14ac:dyDescent="0.2">
      <c r="A29" s="61" t="s">
        <v>114</v>
      </c>
      <c r="B29" s="61" t="s">
        <v>115</v>
      </c>
      <c r="C29" s="62">
        <v>30000</v>
      </c>
      <c r="D29" s="63">
        <v>568768.34</v>
      </c>
      <c r="E29" s="61" t="s">
        <v>95</v>
      </c>
      <c r="F29" s="63">
        <v>18.603783</v>
      </c>
      <c r="G29" s="63">
        <v>558113.49</v>
      </c>
      <c r="H29" s="61" t="s">
        <v>129</v>
      </c>
    </row>
    <row r="30" spans="1:8" x14ac:dyDescent="0.2">
      <c r="A30" s="61" t="s">
        <v>116</v>
      </c>
      <c r="B30" s="61" t="s">
        <v>117</v>
      </c>
      <c r="C30" s="62">
        <v>16314</v>
      </c>
      <c r="D30" s="63">
        <v>386315.52000000002</v>
      </c>
      <c r="E30" s="61" t="s">
        <v>129</v>
      </c>
      <c r="F30" s="63">
        <v>14.38</v>
      </c>
      <c r="G30" s="63">
        <v>234595.32</v>
      </c>
      <c r="H30" s="61" t="s">
        <v>129</v>
      </c>
    </row>
    <row r="31" spans="1:8" x14ac:dyDescent="0.2">
      <c r="A31" s="61" t="s">
        <v>118</v>
      </c>
      <c r="B31" s="61" t="s">
        <v>119</v>
      </c>
      <c r="C31" s="62">
        <v>40498</v>
      </c>
      <c r="D31" s="63">
        <v>636223.57999999996</v>
      </c>
      <c r="E31" s="61" t="s">
        <v>129</v>
      </c>
      <c r="F31" s="63">
        <v>17.399999999999999</v>
      </c>
      <c r="G31" s="63">
        <v>704665.2</v>
      </c>
      <c r="H31" s="61" t="s">
        <v>129</v>
      </c>
    </row>
    <row r="32" spans="1:8" x14ac:dyDescent="0.2">
      <c r="A32" s="61" t="s">
        <v>120</v>
      </c>
      <c r="B32" s="61" t="s">
        <v>121</v>
      </c>
      <c r="C32" s="62">
        <v>7500</v>
      </c>
      <c r="D32" s="63">
        <v>400695.75</v>
      </c>
      <c r="E32" s="61" t="s">
        <v>129</v>
      </c>
      <c r="F32" s="63">
        <v>50.58</v>
      </c>
      <c r="G32" s="63">
        <v>379350</v>
      </c>
      <c r="H32" s="61" t="s">
        <v>129</v>
      </c>
    </row>
    <row r="33" spans="1:8" x14ac:dyDescent="0.2">
      <c r="A33" s="61" t="s">
        <v>122</v>
      </c>
      <c r="B33" s="61" t="s">
        <v>123</v>
      </c>
      <c r="C33" s="62">
        <v>10000</v>
      </c>
      <c r="D33" s="63">
        <v>331709.5</v>
      </c>
      <c r="E33" s="61" t="s">
        <v>129</v>
      </c>
      <c r="F33" s="63">
        <v>37.94</v>
      </c>
      <c r="G33" s="63">
        <v>379400</v>
      </c>
      <c r="H33" s="61" t="s">
        <v>129</v>
      </c>
    </row>
    <row r="34" spans="1:8" x14ac:dyDescent="0.2">
      <c r="A34" s="61" t="s">
        <v>124</v>
      </c>
      <c r="B34" s="61" t="s">
        <v>125</v>
      </c>
      <c r="C34" s="62">
        <v>13000</v>
      </c>
      <c r="D34" s="63">
        <v>837864.3</v>
      </c>
      <c r="E34" s="61" t="s">
        <v>129</v>
      </c>
      <c r="F34" s="63">
        <v>65.06</v>
      </c>
      <c r="G34" s="63">
        <v>845780</v>
      </c>
      <c r="H34" s="61" t="s">
        <v>129</v>
      </c>
    </row>
    <row r="35" spans="1:8" x14ac:dyDescent="0.2">
      <c r="A35" s="61" t="s">
        <v>126</v>
      </c>
      <c r="B35" s="61" t="s">
        <v>127</v>
      </c>
      <c r="C35" s="62">
        <v>5846</v>
      </c>
      <c r="D35" s="63">
        <v>660364.16</v>
      </c>
      <c r="E35" s="61" t="s">
        <v>129</v>
      </c>
      <c r="F35" s="63">
        <v>114.42</v>
      </c>
      <c r="G35" s="63">
        <v>668899.31999999995</v>
      </c>
      <c r="H35" s="61" t="s">
        <v>129</v>
      </c>
    </row>
    <row r="36" spans="1:8" x14ac:dyDescent="0.2">
      <c r="A36" s="61" t="s">
        <v>128</v>
      </c>
      <c r="B36" s="61" t="s">
        <v>129</v>
      </c>
      <c r="C36" s="62">
        <v>-4332.33</v>
      </c>
      <c r="D36" s="63">
        <v>-4332.33</v>
      </c>
      <c r="E36" s="61" t="s">
        <v>129</v>
      </c>
      <c r="F36" s="63">
        <v>1</v>
      </c>
      <c r="G36" s="63">
        <v>-4332.33</v>
      </c>
      <c r="H36" s="61" t="s">
        <v>129</v>
      </c>
    </row>
    <row r="37" spans="1:8" x14ac:dyDescent="0.2">
      <c r="A37" s="61" t="s">
        <v>130</v>
      </c>
      <c r="B37" s="61" t="s">
        <v>131</v>
      </c>
      <c r="C37" s="62">
        <v>12245</v>
      </c>
      <c r="D37" s="63">
        <v>998894.6</v>
      </c>
      <c r="E37" s="61" t="s">
        <v>129</v>
      </c>
      <c r="F37" s="63">
        <v>98.91</v>
      </c>
      <c r="G37" s="63">
        <v>1211152.95</v>
      </c>
      <c r="H37" s="61" t="s">
        <v>129</v>
      </c>
    </row>
    <row r="38" spans="1:8" x14ac:dyDescent="0.2">
      <c r="A38" s="61" t="s">
        <v>132</v>
      </c>
      <c r="B38" s="61" t="s">
        <v>133</v>
      </c>
      <c r="C38" s="62">
        <v>36764</v>
      </c>
      <c r="D38" s="63">
        <v>1190025.6299999999</v>
      </c>
      <c r="E38" s="61" t="s">
        <v>129</v>
      </c>
      <c r="F38" s="63">
        <v>30.96</v>
      </c>
      <c r="G38" s="63">
        <v>1138213.44</v>
      </c>
      <c r="H38" s="61" t="s">
        <v>129</v>
      </c>
    </row>
    <row r="39" spans="1:8" x14ac:dyDescent="0.2">
      <c r="A39" s="61" t="s">
        <v>134</v>
      </c>
      <c r="B39" s="61" t="s">
        <v>135</v>
      </c>
      <c r="C39" s="62">
        <v>19069</v>
      </c>
      <c r="D39" s="63">
        <v>594428.09</v>
      </c>
      <c r="E39" s="61" t="s">
        <v>129</v>
      </c>
      <c r="F39" s="63">
        <v>30.55</v>
      </c>
      <c r="G39" s="63">
        <v>582557.94999999995</v>
      </c>
      <c r="H39" s="61" t="s">
        <v>129</v>
      </c>
    </row>
    <row r="40" spans="1:8" x14ac:dyDescent="0.2">
      <c r="A40" s="61" t="s">
        <v>136</v>
      </c>
      <c r="B40" s="61" t="s">
        <v>137</v>
      </c>
      <c r="C40" s="62">
        <v>60000</v>
      </c>
      <c r="D40" s="63">
        <v>401274</v>
      </c>
      <c r="E40" s="61" t="s">
        <v>129</v>
      </c>
      <c r="F40" s="63">
        <v>6.49</v>
      </c>
      <c r="G40" s="63">
        <v>389400</v>
      </c>
      <c r="H40" s="61" t="s">
        <v>129</v>
      </c>
    </row>
    <row r="41" spans="1:8" x14ac:dyDescent="0.2">
      <c r="A41" s="61" t="s">
        <v>138</v>
      </c>
      <c r="B41" s="61" t="s">
        <v>139</v>
      </c>
      <c r="C41" s="62">
        <v>53553</v>
      </c>
      <c r="D41" s="63">
        <v>459253.39</v>
      </c>
      <c r="E41" s="61" t="s">
        <v>202</v>
      </c>
      <c r="F41" s="63">
        <v>9.1570020000000003</v>
      </c>
      <c r="G41" s="63">
        <v>490384.94</v>
      </c>
      <c r="H41" s="61" t="s">
        <v>129</v>
      </c>
    </row>
    <row r="42" spans="1:8" x14ac:dyDescent="0.2">
      <c r="A42" s="61" t="s">
        <v>140</v>
      </c>
      <c r="B42" s="61" t="s">
        <v>141</v>
      </c>
      <c r="C42" s="62">
        <v>56774</v>
      </c>
      <c r="D42" s="63">
        <v>428643.7</v>
      </c>
      <c r="E42" s="61" t="s">
        <v>129</v>
      </c>
      <c r="F42" s="63">
        <v>6.36</v>
      </c>
      <c r="G42" s="63">
        <v>361082.64</v>
      </c>
      <c r="H42" s="61" t="s">
        <v>129</v>
      </c>
    </row>
    <row r="43" spans="1:8" x14ac:dyDescent="0.2">
      <c r="A43" s="61" t="s">
        <v>142</v>
      </c>
      <c r="B43" s="61" t="s">
        <v>143</v>
      </c>
      <c r="C43" s="62">
        <v>4684</v>
      </c>
      <c r="D43" s="63">
        <v>889914.6</v>
      </c>
      <c r="E43" s="61" t="s">
        <v>205</v>
      </c>
      <c r="F43" s="63">
        <v>184.73213799999999</v>
      </c>
      <c r="G43" s="63">
        <v>865285.34</v>
      </c>
      <c r="H43" s="61" t="s">
        <v>129</v>
      </c>
    </row>
    <row r="44" spans="1:8" x14ac:dyDescent="0.2">
      <c r="A44" s="61" t="s">
        <v>144</v>
      </c>
      <c r="B44" s="61" t="s">
        <v>145</v>
      </c>
      <c r="C44" s="62">
        <v>18209</v>
      </c>
      <c r="D44" s="63">
        <v>321297.8</v>
      </c>
      <c r="E44" s="61" t="s">
        <v>129</v>
      </c>
      <c r="F44" s="63">
        <v>18.920000000000002</v>
      </c>
      <c r="G44" s="63">
        <v>344514.28</v>
      </c>
      <c r="H44" s="61" t="s">
        <v>129</v>
      </c>
    </row>
    <row r="45" spans="1:8" x14ac:dyDescent="0.2">
      <c r="A45" s="61" t="s">
        <v>146</v>
      </c>
      <c r="B45" s="61" t="s">
        <v>147</v>
      </c>
      <c r="C45" s="62">
        <v>12100</v>
      </c>
      <c r="D45" s="63">
        <v>824166.62</v>
      </c>
      <c r="E45" s="61" t="s">
        <v>203</v>
      </c>
      <c r="F45" s="63">
        <v>68.284398999999993</v>
      </c>
      <c r="G45" s="63">
        <v>826241.23</v>
      </c>
      <c r="H45" s="61" t="s">
        <v>129</v>
      </c>
    </row>
    <row r="46" spans="1:8" x14ac:dyDescent="0.2">
      <c r="A46" s="61" t="s">
        <v>148</v>
      </c>
      <c r="B46" s="61" t="s">
        <v>149</v>
      </c>
      <c r="C46" s="62">
        <v>84769</v>
      </c>
      <c r="D46" s="63">
        <v>761700.39</v>
      </c>
      <c r="E46" s="61" t="s">
        <v>129</v>
      </c>
      <c r="F46" s="63">
        <v>15.26</v>
      </c>
      <c r="G46" s="63">
        <v>1293574.94</v>
      </c>
      <c r="H46" s="61" t="s">
        <v>129</v>
      </c>
    </row>
    <row r="47" spans="1:8" x14ac:dyDescent="0.2">
      <c r="A47" s="61" t="s">
        <v>150</v>
      </c>
      <c r="B47" s="61" t="s">
        <v>151</v>
      </c>
      <c r="C47" s="62">
        <v>47675</v>
      </c>
      <c r="D47" s="63">
        <v>1114164.75</v>
      </c>
      <c r="E47" s="61" t="s">
        <v>129</v>
      </c>
      <c r="F47" s="63">
        <v>28.81</v>
      </c>
      <c r="G47" s="63">
        <v>1373516.75</v>
      </c>
      <c r="H47" s="61" t="s">
        <v>129</v>
      </c>
    </row>
    <row r="48" spans="1:8" x14ac:dyDescent="0.2">
      <c r="A48" s="61" t="s">
        <v>152</v>
      </c>
      <c r="B48" s="61" t="s">
        <v>153</v>
      </c>
      <c r="C48" s="62">
        <v>14672</v>
      </c>
      <c r="D48" s="63">
        <v>1065117.96</v>
      </c>
      <c r="E48" s="61" t="s">
        <v>201</v>
      </c>
      <c r="F48" s="63">
        <v>62.385238999999999</v>
      </c>
      <c r="G48" s="63">
        <v>915316.23</v>
      </c>
      <c r="H48" s="61" t="s">
        <v>129</v>
      </c>
    </row>
    <row r="49" spans="1:8" x14ac:dyDescent="0.2">
      <c r="A49" s="61" t="s">
        <v>154</v>
      </c>
      <c r="B49" s="61" t="s">
        <v>155</v>
      </c>
      <c r="C49" s="62">
        <v>11293</v>
      </c>
      <c r="D49" s="63">
        <v>740188.18</v>
      </c>
      <c r="E49" s="61" t="s">
        <v>129</v>
      </c>
      <c r="F49" s="63">
        <v>70.55</v>
      </c>
      <c r="G49" s="63">
        <v>796721.15</v>
      </c>
      <c r="H49" s="61" t="s">
        <v>129</v>
      </c>
    </row>
    <row r="50" spans="1:8" x14ac:dyDescent="0.2">
      <c r="A50" s="61" t="s">
        <v>156</v>
      </c>
      <c r="B50" s="61" t="s">
        <v>157</v>
      </c>
      <c r="C50" s="62">
        <v>18498</v>
      </c>
      <c r="D50" s="63">
        <v>600551.25</v>
      </c>
      <c r="E50" s="61" t="s">
        <v>129</v>
      </c>
      <c r="F50" s="63">
        <v>32.979999999999997</v>
      </c>
      <c r="G50" s="63">
        <v>610064.04</v>
      </c>
      <c r="H50" s="61" t="s">
        <v>129</v>
      </c>
    </row>
    <row r="51" spans="1:8" x14ac:dyDescent="0.2">
      <c r="A51" s="61" t="s">
        <v>158</v>
      </c>
      <c r="B51" s="61" t="s">
        <v>159</v>
      </c>
      <c r="C51" s="62">
        <v>9000</v>
      </c>
      <c r="D51" s="63">
        <v>835263</v>
      </c>
      <c r="E51" s="61" t="s">
        <v>129</v>
      </c>
      <c r="F51" s="63">
        <v>93.18</v>
      </c>
      <c r="G51" s="63">
        <v>838620</v>
      </c>
      <c r="H51" s="61" t="s">
        <v>129</v>
      </c>
    </row>
    <row r="52" spans="1:8" x14ac:dyDescent="0.2">
      <c r="A52" s="61" t="s">
        <v>160</v>
      </c>
      <c r="B52" s="61" t="s">
        <v>161</v>
      </c>
      <c r="C52" s="62">
        <v>68000</v>
      </c>
      <c r="D52" s="63">
        <v>399676.8</v>
      </c>
      <c r="E52" s="61" t="s">
        <v>129</v>
      </c>
      <c r="F52" s="63">
        <v>6.45</v>
      </c>
      <c r="G52" s="63">
        <v>438600</v>
      </c>
      <c r="H52" s="61" t="s">
        <v>129</v>
      </c>
    </row>
    <row r="53" spans="1:8" x14ac:dyDescent="0.2">
      <c r="A53" s="61" t="s">
        <v>162</v>
      </c>
      <c r="B53" s="61" t="s">
        <v>163</v>
      </c>
      <c r="C53" s="62">
        <v>26911</v>
      </c>
      <c r="D53" s="63">
        <v>486550.88</v>
      </c>
      <c r="E53" s="61" t="s">
        <v>129</v>
      </c>
      <c r="F53" s="63">
        <v>17.46</v>
      </c>
      <c r="G53" s="63">
        <v>469866.06</v>
      </c>
      <c r="H53" s="61" t="s">
        <v>129</v>
      </c>
    </row>
    <row r="54" spans="1:8" x14ac:dyDescent="0.2">
      <c r="A54" s="61" t="s">
        <v>164</v>
      </c>
      <c r="B54" s="61" t="s">
        <v>165</v>
      </c>
      <c r="C54" s="62">
        <v>13000</v>
      </c>
      <c r="D54" s="63">
        <v>707086.6</v>
      </c>
      <c r="E54" s="61" t="s">
        <v>129</v>
      </c>
      <c r="F54" s="63">
        <v>59.21</v>
      </c>
      <c r="G54" s="63">
        <v>769730</v>
      </c>
      <c r="H54" s="61" t="s">
        <v>129</v>
      </c>
    </row>
    <row r="55" spans="1:8" x14ac:dyDescent="0.2">
      <c r="A55" s="61" t="s">
        <v>166</v>
      </c>
      <c r="B55" s="61" t="s">
        <v>167</v>
      </c>
      <c r="C55" s="62">
        <v>5000</v>
      </c>
      <c r="D55" s="63">
        <v>387901.5</v>
      </c>
      <c r="E55" s="61" t="s">
        <v>129</v>
      </c>
      <c r="F55" s="63">
        <v>78.27</v>
      </c>
      <c r="G55" s="63">
        <v>391350</v>
      </c>
      <c r="H55" s="61" t="s">
        <v>129</v>
      </c>
    </row>
    <row r="56" spans="1:8" x14ac:dyDescent="0.2">
      <c r="A56" s="61" t="s">
        <v>168</v>
      </c>
      <c r="B56" s="61" t="s">
        <v>169</v>
      </c>
      <c r="C56" s="62">
        <v>12413</v>
      </c>
      <c r="D56" s="63">
        <v>1185565.6299999999</v>
      </c>
      <c r="E56" s="61" t="s">
        <v>129</v>
      </c>
      <c r="F56" s="63">
        <v>118</v>
      </c>
      <c r="G56" s="63">
        <v>1464734</v>
      </c>
      <c r="H56" s="61" t="s">
        <v>129</v>
      </c>
    </row>
    <row r="57" spans="1:8" x14ac:dyDescent="0.2">
      <c r="A57" s="61" t="s">
        <v>170</v>
      </c>
      <c r="B57" s="61" t="s">
        <v>171</v>
      </c>
      <c r="C57" s="62">
        <v>45380</v>
      </c>
      <c r="D57" s="63">
        <v>945621.45</v>
      </c>
      <c r="E57" s="61" t="s">
        <v>129</v>
      </c>
      <c r="F57" s="63">
        <v>20.83</v>
      </c>
      <c r="G57" s="63">
        <v>945265.4</v>
      </c>
      <c r="H57" s="61" t="s">
        <v>129</v>
      </c>
    </row>
    <row r="58" spans="1:8" x14ac:dyDescent="0.2">
      <c r="A58" s="61" t="s">
        <v>172</v>
      </c>
      <c r="B58" s="61" t="s">
        <v>173</v>
      </c>
      <c r="C58" s="62">
        <v>20000</v>
      </c>
      <c r="D58" s="63">
        <v>363014</v>
      </c>
      <c r="E58" s="61" t="s">
        <v>129</v>
      </c>
      <c r="F58" s="63">
        <v>17.79</v>
      </c>
      <c r="G58" s="63">
        <v>355800</v>
      </c>
      <c r="H58" s="61" t="s">
        <v>129</v>
      </c>
    </row>
    <row r="59" spans="1:8" x14ac:dyDescent="0.2">
      <c r="A59" s="61" t="s">
        <v>174</v>
      </c>
      <c r="B59" s="61" t="s">
        <v>175</v>
      </c>
      <c r="C59" s="62">
        <v>15200</v>
      </c>
      <c r="D59" s="63">
        <v>1367700.23</v>
      </c>
      <c r="E59" s="61" t="s">
        <v>203</v>
      </c>
      <c r="F59" s="63">
        <v>93.756983000000005</v>
      </c>
      <c r="G59" s="63">
        <v>1425106.14</v>
      </c>
      <c r="H59" s="61" t="s">
        <v>129</v>
      </c>
    </row>
    <row r="60" spans="1:8" x14ac:dyDescent="0.2">
      <c r="A60" s="61" t="s">
        <v>176</v>
      </c>
      <c r="B60" s="61" t="s">
        <v>177</v>
      </c>
      <c r="C60" s="62">
        <v>30000</v>
      </c>
      <c r="D60" s="63">
        <v>566805</v>
      </c>
      <c r="E60" s="61" t="s">
        <v>201</v>
      </c>
      <c r="F60" s="63">
        <v>17.851678</v>
      </c>
      <c r="G60" s="63">
        <v>535550.34</v>
      </c>
      <c r="H60" s="61" t="s">
        <v>129</v>
      </c>
    </row>
    <row r="61" spans="1:8" x14ac:dyDescent="0.2">
      <c r="A61" s="61" t="s">
        <v>178</v>
      </c>
      <c r="B61" s="61" t="s">
        <v>179</v>
      </c>
      <c r="C61" s="62">
        <v>24095</v>
      </c>
      <c r="D61" s="63">
        <v>862119.1</v>
      </c>
      <c r="E61" s="61" t="s">
        <v>129</v>
      </c>
      <c r="F61" s="63">
        <v>36.47</v>
      </c>
      <c r="G61" s="63">
        <v>878744.65</v>
      </c>
      <c r="H61" s="61" t="s">
        <v>129</v>
      </c>
    </row>
    <row r="62" spans="1:8" x14ac:dyDescent="0.2">
      <c r="A62" s="61" t="s">
        <v>180</v>
      </c>
      <c r="B62" s="61" t="s">
        <v>181</v>
      </c>
      <c r="C62" s="62">
        <v>24780</v>
      </c>
      <c r="D62" s="63">
        <v>918594.6</v>
      </c>
      <c r="E62" s="61" t="s">
        <v>129</v>
      </c>
      <c r="F62" s="63">
        <v>38.9</v>
      </c>
      <c r="G62" s="63">
        <v>963942</v>
      </c>
      <c r="H62" s="61" t="s">
        <v>129</v>
      </c>
    </row>
    <row r="63" spans="1:8" x14ac:dyDescent="0.2">
      <c r="A63" s="61" t="s">
        <v>182</v>
      </c>
      <c r="B63" s="61" t="s">
        <v>183</v>
      </c>
      <c r="C63" s="62">
        <v>7452</v>
      </c>
      <c r="D63" s="63">
        <v>941367.32</v>
      </c>
      <c r="E63" s="61" t="s">
        <v>129</v>
      </c>
      <c r="F63" s="63">
        <v>132.62</v>
      </c>
      <c r="G63" s="63">
        <v>988284.24</v>
      </c>
      <c r="H63" s="61" t="s">
        <v>129</v>
      </c>
    </row>
    <row r="64" spans="1:8" x14ac:dyDescent="0.2">
      <c r="A64" s="61" t="s">
        <v>184</v>
      </c>
      <c r="B64" s="61" t="s">
        <v>185</v>
      </c>
      <c r="C64" s="62">
        <v>5094</v>
      </c>
      <c r="D64" s="63">
        <v>678011.4</v>
      </c>
      <c r="E64" s="61" t="s">
        <v>129</v>
      </c>
      <c r="F64" s="63">
        <v>124.78</v>
      </c>
      <c r="G64" s="63">
        <v>635629.31999999995</v>
      </c>
      <c r="H64" s="61" t="s">
        <v>129</v>
      </c>
    </row>
    <row r="65" spans="1:8" x14ac:dyDescent="0.2">
      <c r="A65" s="61" t="s">
        <v>186</v>
      </c>
      <c r="B65" s="61" t="s">
        <v>187</v>
      </c>
      <c r="C65" s="62">
        <v>9200</v>
      </c>
      <c r="D65" s="63">
        <v>414600.76</v>
      </c>
      <c r="E65" s="61" t="s">
        <v>129</v>
      </c>
      <c r="F65" s="63">
        <v>46.98</v>
      </c>
      <c r="G65" s="63">
        <v>432216</v>
      </c>
      <c r="H65" s="61" t="s">
        <v>129</v>
      </c>
    </row>
    <row r="66" spans="1:8" x14ac:dyDescent="0.2">
      <c r="A66" s="61" t="s">
        <v>188</v>
      </c>
      <c r="B66" s="61" t="s">
        <v>189</v>
      </c>
      <c r="C66" s="62">
        <v>26419</v>
      </c>
      <c r="D66" s="63">
        <v>596989.94999999995</v>
      </c>
      <c r="E66" s="61" t="s">
        <v>129</v>
      </c>
      <c r="F66" s="63">
        <v>22.31</v>
      </c>
      <c r="G66" s="63">
        <v>589407.89</v>
      </c>
      <c r="H66" s="61" t="s">
        <v>129</v>
      </c>
    </row>
    <row r="67" spans="1:8" x14ac:dyDescent="0.2">
      <c r="A67" s="61" t="s">
        <v>190</v>
      </c>
      <c r="B67" s="61" t="s">
        <v>191</v>
      </c>
      <c r="C67" s="62">
        <v>14997</v>
      </c>
      <c r="D67" s="63">
        <v>727054.56</v>
      </c>
      <c r="E67" s="61" t="s">
        <v>129</v>
      </c>
      <c r="F67" s="63">
        <v>34.200000000000003</v>
      </c>
      <c r="G67" s="63">
        <v>512897.4</v>
      </c>
      <c r="H67" s="61" t="s">
        <v>129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"/>
  <sheetViews>
    <sheetView workbookViewId="0">
      <selection activeCell="J10" sqref="J10"/>
    </sheetView>
  </sheetViews>
  <sheetFormatPr defaultRowHeight="12.75" x14ac:dyDescent="0.2"/>
  <cols>
    <col min="1" max="4" width="21.5703125" customWidth="1"/>
    <col min="5" max="5" width="9.140625" customWidth="1"/>
    <col min="6" max="6" width="9.5703125" customWidth="1"/>
    <col min="7" max="7" width="21.5703125" customWidth="1"/>
    <col min="8" max="8" width="25.5703125" customWidth="1"/>
    <col min="9" max="15" width="21.5703125" customWidth="1"/>
  </cols>
  <sheetData>
    <row r="1" spans="1:15" x14ac:dyDescent="0.2">
      <c r="A1" s="65" t="s">
        <v>206</v>
      </c>
      <c r="B1" s="65" t="s">
        <v>194</v>
      </c>
      <c r="C1" s="66" t="s">
        <v>207</v>
      </c>
      <c r="D1" s="67" t="s">
        <v>208</v>
      </c>
      <c r="E1" s="65" t="s">
        <v>44</v>
      </c>
      <c r="F1" s="65" t="s">
        <v>209</v>
      </c>
      <c r="G1" s="66" t="s">
        <v>195</v>
      </c>
      <c r="H1" s="66" t="s">
        <v>210</v>
      </c>
      <c r="I1" s="66" t="s">
        <v>211</v>
      </c>
      <c r="J1" s="66" t="s">
        <v>212</v>
      </c>
      <c r="K1" s="66" t="s">
        <v>213</v>
      </c>
      <c r="L1" s="66" t="s">
        <v>214</v>
      </c>
      <c r="M1" s="65" t="s">
        <v>215</v>
      </c>
      <c r="N1" s="66" t="s">
        <v>216</v>
      </c>
      <c r="O1" s="65" t="s">
        <v>217</v>
      </c>
    </row>
    <row r="2" spans="1:15" x14ac:dyDescent="0.2">
      <c r="A2" s="61" t="s">
        <v>218</v>
      </c>
      <c r="B2" s="61" t="s">
        <v>192</v>
      </c>
      <c r="C2" s="68">
        <v>0.57999999999999996</v>
      </c>
      <c r="D2" s="69">
        <v>42796</v>
      </c>
      <c r="E2" s="61" t="s">
        <v>58</v>
      </c>
      <c r="F2" s="61" t="s">
        <v>219</v>
      </c>
      <c r="G2" s="62">
        <v>7626</v>
      </c>
      <c r="H2" s="63">
        <v>4423.08</v>
      </c>
      <c r="I2" s="63">
        <v>0</v>
      </c>
      <c r="J2" s="63">
        <v>4423.08</v>
      </c>
      <c r="K2" s="63">
        <v>0</v>
      </c>
      <c r="L2" s="62">
        <v>0</v>
      </c>
      <c r="M2" s="61" t="s">
        <v>129</v>
      </c>
      <c r="N2" s="70">
        <v>0</v>
      </c>
      <c r="O2" s="61" t="s">
        <v>220</v>
      </c>
    </row>
    <row r="3" spans="1:15" x14ac:dyDescent="0.2">
      <c r="A3" s="61" t="s">
        <v>221</v>
      </c>
      <c r="B3" s="61" t="s">
        <v>77</v>
      </c>
      <c r="C3" s="68">
        <v>0.25600000000000001</v>
      </c>
      <c r="D3" s="69">
        <v>42818</v>
      </c>
      <c r="E3" s="61" t="s">
        <v>58</v>
      </c>
      <c r="F3" s="61" t="s">
        <v>219</v>
      </c>
      <c r="G3" s="62">
        <v>91466</v>
      </c>
      <c r="H3" s="63">
        <v>17985.29</v>
      </c>
      <c r="I3" s="63">
        <v>0</v>
      </c>
      <c r="J3" s="63">
        <v>17985.29</v>
      </c>
      <c r="K3" s="63">
        <v>0</v>
      </c>
      <c r="L3" s="62">
        <v>0</v>
      </c>
      <c r="M3" s="61" t="s">
        <v>202</v>
      </c>
      <c r="N3" s="70">
        <v>0</v>
      </c>
      <c r="O3" s="61" t="s">
        <v>220</v>
      </c>
    </row>
    <row r="4" spans="1:15" x14ac:dyDescent="0.2">
      <c r="A4" s="61" t="s">
        <v>222</v>
      </c>
      <c r="B4" s="61" t="s">
        <v>127</v>
      </c>
      <c r="C4" s="68">
        <v>0.55000000000000004</v>
      </c>
      <c r="D4" s="69">
        <v>42696</v>
      </c>
      <c r="E4" s="61" t="s">
        <v>58</v>
      </c>
      <c r="F4" s="61" t="s">
        <v>219</v>
      </c>
      <c r="G4" s="62">
        <v>0</v>
      </c>
      <c r="H4" s="63">
        <v>0</v>
      </c>
      <c r="I4" s="63">
        <v>0</v>
      </c>
      <c r="J4" s="63">
        <v>0</v>
      </c>
      <c r="K4" s="63">
        <v>0</v>
      </c>
      <c r="L4" s="62">
        <v>0</v>
      </c>
      <c r="M4" s="61" t="s">
        <v>129</v>
      </c>
      <c r="N4" s="70">
        <v>99</v>
      </c>
      <c r="O4" s="61" t="s">
        <v>220</v>
      </c>
    </row>
    <row r="5" spans="1:15" x14ac:dyDescent="0.2">
      <c r="A5" s="61" t="s">
        <v>223</v>
      </c>
      <c r="B5" s="61" t="s">
        <v>119</v>
      </c>
      <c r="C5" s="68">
        <v>0.19364400000000001</v>
      </c>
      <c r="D5" s="69">
        <v>42718</v>
      </c>
      <c r="E5" s="61" t="s">
        <v>58</v>
      </c>
      <c r="F5" s="61" t="s">
        <v>219</v>
      </c>
      <c r="G5" s="62">
        <v>0</v>
      </c>
      <c r="H5" s="63">
        <v>0</v>
      </c>
      <c r="I5" s="63">
        <v>0</v>
      </c>
      <c r="J5" s="63">
        <v>0</v>
      </c>
      <c r="K5" s="63">
        <v>0</v>
      </c>
      <c r="L5" s="62">
        <v>0</v>
      </c>
      <c r="M5" s="61" t="s">
        <v>129</v>
      </c>
      <c r="N5" s="70">
        <v>77</v>
      </c>
      <c r="O5" s="61" t="s">
        <v>220</v>
      </c>
    </row>
    <row r="6" spans="1:15" x14ac:dyDescent="0.2">
      <c r="A6" s="61" t="s">
        <v>224</v>
      </c>
      <c r="B6" s="61" t="s">
        <v>149</v>
      </c>
      <c r="C6" s="68">
        <v>0.06</v>
      </c>
      <c r="D6" s="69">
        <v>42732</v>
      </c>
      <c r="E6" s="61" t="s">
        <v>58</v>
      </c>
      <c r="F6" s="61" t="s">
        <v>219</v>
      </c>
      <c r="G6" s="62">
        <v>0</v>
      </c>
      <c r="H6" s="63">
        <v>0</v>
      </c>
      <c r="I6" s="63">
        <v>0</v>
      </c>
      <c r="J6" s="63">
        <v>0</v>
      </c>
      <c r="K6" s="63">
        <v>0</v>
      </c>
      <c r="L6" s="62">
        <v>0</v>
      </c>
      <c r="M6" s="61" t="s">
        <v>129</v>
      </c>
      <c r="N6" s="70">
        <v>63</v>
      </c>
      <c r="O6" s="61" t="s">
        <v>220</v>
      </c>
    </row>
    <row r="7" spans="1:15" x14ac:dyDescent="0.2">
      <c r="A7" s="61" t="s">
        <v>59</v>
      </c>
      <c r="B7" s="61" t="s">
        <v>60</v>
      </c>
      <c r="C7" s="68">
        <v>9.3950000000000006E-3</v>
      </c>
      <c r="D7" s="69">
        <v>42795</v>
      </c>
      <c r="E7" s="61" t="s">
        <v>58</v>
      </c>
      <c r="F7" s="61" t="s">
        <v>225</v>
      </c>
      <c r="G7" s="62">
        <v>1453931.21</v>
      </c>
      <c r="H7" s="63">
        <v>2602.94</v>
      </c>
      <c r="I7" s="63">
        <v>0</v>
      </c>
      <c r="J7" s="63">
        <v>2602.94</v>
      </c>
      <c r="K7" s="63">
        <v>0</v>
      </c>
      <c r="L7" s="62">
        <v>0</v>
      </c>
      <c r="M7" s="61" t="s">
        <v>129</v>
      </c>
      <c r="N7" s="70">
        <v>0</v>
      </c>
      <c r="O7" s="61" t="s">
        <v>220</v>
      </c>
    </row>
    <row r="8" spans="1:15" x14ac:dyDescent="0.2">
      <c r="A8" s="61" t="s">
        <v>226</v>
      </c>
      <c r="B8" s="61" t="s">
        <v>79</v>
      </c>
      <c r="C8" s="68">
        <v>70</v>
      </c>
      <c r="D8" s="69">
        <v>42821</v>
      </c>
      <c r="E8" s="61" t="s">
        <v>58</v>
      </c>
      <c r="F8" s="61" t="s">
        <v>219</v>
      </c>
      <c r="G8" s="62">
        <v>12400</v>
      </c>
      <c r="H8" s="63">
        <v>7378.13</v>
      </c>
      <c r="I8" s="63">
        <v>0</v>
      </c>
      <c r="J8" s="63">
        <v>7378.13</v>
      </c>
      <c r="K8" s="63">
        <v>0</v>
      </c>
      <c r="L8" s="62">
        <v>0</v>
      </c>
      <c r="M8" s="61" t="s">
        <v>203</v>
      </c>
      <c r="N8" s="70">
        <v>0</v>
      </c>
      <c r="O8" s="61" t="s">
        <v>220</v>
      </c>
    </row>
    <row r="9" spans="1:15" x14ac:dyDescent="0.2">
      <c r="A9" s="61" t="s">
        <v>227</v>
      </c>
      <c r="B9" s="61" t="s">
        <v>177</v>
      </c>
      <c r="C9" s="68">
        <v>0.22</v>
      </c>
      <c r="D9" s="69">
        <v>42787</v>
      </c>
      <c r="E9" s="61" t="s">
        <v>58</v>
      </c>
      <c r="F9" s="61" t="s">
        <v>219</v>
      </c>
      <c r="G9" s="62">
        <v>30000</v>
      </c>
      <c r="H9" s="63">
        <v>7015.47</v>
      </c>
      <c r="I9" s="63">
        <v>0</v>
      </c>
      <c r="J9" s="63">
        <v>7015.47</v>
      </c>
      <c r="K9" s="63">
        <v>0</v>
      </c>
      <c r="L9" s="62">
        <v>0</v>
      </c>
      <c r="M9" s="61" t="s">
        <v>201</v>
      </c>
      <c r="N9" s="70">
        <v>8</v>
      </c>
      <c r="O9" s="61" t="s">
        <v>220</v>
      </c>
    </row>
    <row r="10" spans="1:15" x14ac:dyDescent="0.2">
      <c r="A10" s="61" t="s">
        <v>228</v>
      </c>
      <c r="B10" s="61" t="s">
        <v>173</v>
      </c>
      <c r="C10" s="68">
        <v>0.23161599999999999</v>
      </c>
      <c r="D10" s="69">
        <v>42794</v>
      </c>
      <c r="E10" s="61" t="s">
        <v>58</v>
      </c>
      <c r="F10" s="61" t="s">
        <v>219</v>
      </c>
      <c r="G10" s="62">
        <v>20000</v>
      </c>
      <c r="H10" s="63">
        <v>3410.55</v>
      </c>
      <c r="I10" s="63">
        <v>0</v>
      </c>
      <c r="J10" s="63">
        <v>4632.32</v>
      </c>
      <c r="K10" s="63">
        <v>0</v>
      </c>
      <c r="L10" s="62">
        <v>0</v>
      </c>
      <c r="M10" s="61" t="s">
        <v>129</v>
      </c>
      <c r="N10" s="70">
        <v>1</v>
      </c>
      <c r="O10" s="61" t="s">
        <v>220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4"/>
  <sheetViews>
    <sheetView topLeftCell="B1" workbookViewId="0">
      <selection activeCell="I30" sqref="I30"/>
    </sheetView>
  </sheetViews>
  <sheetFormatPr defaultRowHeight="12.75" x14ac:dyDescent="0.2"/>
  <cols>
    <col min="1" max="1" width="32.42578125" customWidth="1"/>
    <col min="2" max="2" width="46.42578125" bestFit="1" customWidth="1"/>
    <col min="3" max="3" width="16.42578125" bestFit="1" customWidth="1"/>
    <col min="4" max="5" width="17.5703125" bestFit="1" customWidth="1"/>
    <col min="6" max="6" width="17" bestFit="1" customWidth="1"/>
    <col min="7" max="7" width="16.42578125" bestFit="1" customWidth="1"/>
    <col min="12" max="12" width="32.42578125" bestFit="1" customWidth="1"/>
  </cols>
  <sheetData>
    <row r="1" spans="1:12" x14ac:dyDescent="0.2">
      <c r="A1" s="49" t="s">
        <v>229</v>
      </c>
      <c r="B1" s="49" t="s">
        <v>230</v>
      </c>
      <c r="C1" s="66" t="s">
        <v>231</v>
      </c>
      <c r="D1" s="66" t="s">
        <v>232</v>
      </c>
      <c r="E1" s="66" t="s">
        <v>233</v>
      </c>
      <c r="F1" s="66" t="s">
        <v>234</v>
      </c>
      <c r="G1" s="66" t="s">
        <v>235</v>
      </c>
    </row>
    <row r="2" spans="1:12" ht="15" x14ac:dyDescent="0.25">
      <c r="A2" s="54"/>
      <c r="B2" s="50" t="s">
        <v>236</v>
      </c>
      <c r="C2" s="54"/>
      <c r="D2" s="54"/>
      <c r="E2" s="54"/>
      <c r="F2" s="54"/>
      <c r="G2" s="54"/>
    </row>
    <row r="3" spans="1:12" x14ac:dyDescent="0.2">
      <c r="A3" s="34" t="s">
        <v>9</v>
      </c>
      <c r="B3" s="50" t="s">
        <v>237</v>
      </c>
      <c r="C3" s="71">
        <v>40264618.090000004</v>
      </c>
      <c r="D3" s="71">
        <v>6345088.21</v>
      </c>
      <c r="E3" s="71">
        <v>2747916.04</v>
      </c>
      <c r="F3" s="71">
        <v>3597172.17</v>
      </c>
      <c r="G3" s="71">
        <v>43861790.259999998</v>
      </c>
      <c r="H3" s="34"/>
    </row>
    <row r="4" spans="1:12" x14ac:dyDescent="0.2">
      <c r="A4" s="34" t="s">
        <v>9</v>
      </c>
      <c r="B4" s="50" t="s">
        <v>238</v>
      </c>
      <c r="C4" s="71">
        <v>0</v>
      </c>
      <c r="D4" s="71">
        <v>0</v>
      </c>
      <c r="E4" s="71">
        <v>0</v>
      </c>
      <c r="F4" s="71">
        <v>0</v>
      </c>
      <c r="G4" s="71">
        <v>0</v>
      </c>
      <c r="H4" s="34"/>
    </row>
    <row r="5" spans="1:12" x14ac:dyDescent="0.2">
      <c r="A5" s="34" t="s">
        <v>9</v>
      </c>
      <c r="B5" s="50" t="s">
        <v>239</v>
      </c>
      <c r="C5" s="71">
        <v>4131621.95</v>
      </c>
      <c r="D5" s="71">
        <v>2306639.9300000002</v>
      </c>
      <c r="E5" s="71">
        <v>4984330.67</v>
      </c>
      <c r="F5" s="71">
        <v>-2677690.7400000002</v>
      </c>
      <c r="G5" s="71">
        <v>1453931.21</v>
      </c>
      <c r="H5" s="34"/>
    </row>
    <row r="6" spans="1:12" x14ac:dyDescent="0.2">
      <c r="A6" s="34" t="s">
        <v>9</v>
      </c>
      <c r="B6" s="50" t="s">
        <v>240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34"/>
    </row>
    <row r="7" spans="1:12" x14ac:dyDescent="0.2">
      <c r="A7" s="34" t="s">
        <v>9</v>
      </c>
      <c r="B7" s="50" t="s">
        <v>241</v>
      </c>
      <c r="C7" s="71">
        <v>5598.11</v>
      </c>
      <c r="D7" s="71">
        <v>8306668.9000000004</v>
      </c>
      <c r="E7" s="71">
        <v>8313365.6900000004</v>
      </c>
      <c r="F7" s="71">
        <v>-6696.79</v>
      </c>
      <c r="G7" s="71">
        <v>-1098.68</v>
      </c>
      <c r="H7" s="34"/>
    </row>
    <row r="8" spans="1:12" x14ac:dyDescent="0.2">
      <c r="A8" s="34" t="s">
        <v>14</v>
      </c>
      <c r="B8" s="50" t="s">
        <v>242</v>
      </c>
      <c r="C8" s="71">
        <v>1067704.8999999999</v>
      </c>
      <c r="D8" s="71">
        <v>7592584.5800000001</v>
      </c>
      <c r="E8" s="71">
        <v>8264974.1200000001</v>
      </c>
      <c r="F8" s="71">
        <v>-672389.54</v>
      </c>
      <c r="G8" s="71">
        <v>395315.36</v>
      </c>
      <c r="H8" s="11"/>
      <c r="L8" s="34"/>
    </row>
    <row r="9" spans="1:12" x14ac:dyDescent="0.2">
      <c r="A9" s="11" t="s">
        <v>18</v>
      </c>
      <c r="B9" s="50" t="s">
        <v>243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34"/>
      <c r="L9" s="11"/>
    </row>
    <row r="10" spans="1:12" x14ac:dyDescent="0.2">
      <c r="A10" s="51"/>
      <c r="B10" s="50" t="s">
        <v>244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L10" s="34"/>
    </row>
    <row r="11" spans="1:12" x14ac:dyDescent="0.2">
      <c r="A11" s="11" t="s">
        <v>12</v>
      </c>
      <c r="B11" s="50" t="s">
        <v>245</v>
      </c>
      <c r="C11" s="71">
        <v>47664.92</v>
      </c>
      <c r="D11" s="71">
        <v>35202.67</v>
      </c>
      <c r="E11" s="71">
        <v>40286.79</v>
      </c>
      <c r="F11" s="71">
        <v>-5084.12</v>
      </c>
      <c r="G11" s="71">
        <v>42580.800000000003</v>
      </c>
      <c r="H11" s="11"/>
      <c r="L11" s="11"/>
    </row>
    <row r="12" spans="1:12" x14ac:dyDescent="0.2">
      <c r="A12" s="11" t="s">
        <v>12</v>
      </c>
      <c r="B12" s="50" t="s">
        <v>246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11"/>
      <c r="L12" s="11"/>
    </row>
    <row r="13" spans="1:12" x14ac:dyDescent="0.2">
      <c r="A13" s="11" t="s">
        <v>12</v>
      </c>
      <c r="B13" s="50" t="s">
        <v>247</v>
      </c>
      <c r="C13" s="71">
        <v>1444.63</v>
      </c>
      <c r="D13" s="71">
        <v>2602.94</v>
      </c>
      <c r="E13" s="71">
        <v>1444.63</v>
      </c>
      <c r="F13" s="71">
        <v>1158.31</v>
      </c>
      <c r="G13" s="71">
        <v>2602.94</v>
      </c>
      <c r="H13" s="11"/>
      <c r="L13" s="11"/>
    </row>
    <row r="14" spans="1:12" x14ac:dyDescent="0.2">
      <c r="A14" s="34" t="s">
        <v>14</v>
      </c>
      <c r="B14" s="50" t="s">
        <v>248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34"/>
      <c r="L14" s="11"/>
    </row>
    <row r="15" spans="1:12" x14ac:dyDescent="0.2">
      <c r="A15" s="11" t="s">
        <v>12</v>
      </c>
      <c r="B15" s="50" t="s">
        <v>249</v>
      </c>
      <c r="C15" s="71">
        <v>1971.9</v>
      </c>
      <c r="D15" s="71">
        <v>1221.77</v>
      </c>
      <c r="E15" s="71">
        <v>482.31</v>
      </c>
      <c r="F15" s="71">
        <v>739.46</v>
      </c>
      <c r="G15" s="71">
        <v>2711.36</v>
      </c>
      <c r="H15" s="11"/>
    </row>
    <row r="16" spans="1:12" x14ac:dyDescent="0.2">
      <c r="A16" s="34" t="s">
        <v>9</v>
      </c>
      <c r="B16" s="50" t="s">
        <v>250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34"/>
    </row>
    <row r="17" spans="1:8" x14ac:dyDescent="0.2">
      <c r="A17" s="11" t="s">
        <v>19</v>
      </c>
      <c r="B17" s="50" t="s">
        <v>251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11"/>
    </row>
    <row r="18" spans="1:8" x14ac:dyDescent="0.2">
      <c r="A18" s="51"/>
      <c r="B18" s="50" t="s">
        <v>252</v>
      </c>
      <c r="C18" s="71">
        <v>45520624.5</v>
      </c>
      <c r="D18" s="71">
        <v>24590009</v>
      </c>
      <c r="E18" s="71">
        <v>24352800.25</v>
      </c>
      <c r="F18" s="71">
        <v>237208.75</v>
      </c>
      <c r="G18" s="71">
        <v>45757833.25</v>
      </c>
    </row>
    <row r="19" spans="1:8" ht="15" x14ac:dyDescent="0.25">
      <c r="A19" s="51"/>
      <c r="B19" s="50" t="s">
        <v>253</v>
      </c>
      <c r="C19" s="54"/>
      <c r="D19" s="54"/>
      <c r="E19" s="54"/>
      <c r="F19" s="54"/>
      <c r="G19" s="54"/>
    </row>
    <row r="20" spans="1:8" x14ac:dyDescent="0.2">
      <c r="A20" s="11" t="s">
        <v>17</v>
      </c>
      <c r="B20" s="50" t="s">
        <v>254</v>
      </c>
      <c r="C20" s="71">
        <v>484632.35</v>
      </c>
      <c r="D20" s="71">
        <v>8313365.6900000004</v>
      </c>
      <c r="E20" s="71">
        <v>8651728.1400000006</v>
      </c>
      <c r="F20" s="71">
        <v>338362.45</v>
      </c>
      <c r="G20" s="71">
        <v>822994.8</v>
      </c>
      <c r="H20" s="11"/>
    </row>
    <row r="21" spans="1:8" x14ac:dyDescent="0.2">
      <c r="A21" s="11" t="s">
        <v>18</v>
      </c>
      <c r="B21" s="50" t="s">
        <v>255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34"/>
    </row>
    <row r="22" spans="1:8" x14ac:dyDescent="0.2">
      <c r="A22" s="51"/>
      <c r="B22" s="50" t="s">
        <v>256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8" x14ac:dyDescent="0.2">
      <c r="A23" s="11" t="s">
        <v>12</v>
      </c>
      <c r="B23" s="50" t="s">
        <v>257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11"/>
    </row>
    <row r="24" spans="1:8" x14ac:dyDescent="0.2">
      <c r="A24" s="34" t="s">
        <v>9</v>
      </c>
      <c r="B24" s="50" t="s">
        <v>258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34"/>
    </row>
    <row r="25" spans="1:8" x14ac:dyDescent="0.2">
      <c r="A25" s="34" t="s">
        <v>9</v>
      </c>
      <c r="B25" s="50" t="s">
        <v>259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34"/>
    </row>
    <row r="26" spans="1:8" x14ac:dyDescent="0.2">
      <c r="A26" s="11" t="s">
        <v>15</v>
      </c>
      <c r="B26" s="50" t="s">
        <v>260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11"/>
    </row>
    <row r="27" spans="1:8" x14ac:dyDescent="0.2">
      <c r="A27" s="11" t="s">
        <v>12</v>
      </c>
      <c r="B27" s="50" t="s">
        <v>261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11"/>
    </row>
    <row r="28" spans="1:8" x14ac:dyDescent="0.2">
      <c r="A28" s="11" t="s">
        <v>19</v>
      </c>
      <c r="B28" s="50" t="s">
        <v>262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11"/>
    </row>
    <row r="29" spans="1:8" x14ac:dyDescent="0.2">
      <c r="A29" s="51"/>
      <c r="B29" s="50" t="s">
        <v>263</v>
      </c>
      <c r="C29" s="71">
        <v>484632.35</v>
      </c>
      <c r="D29" s="71">
        <v>8313365.6900000004</v>
      </c>
      <c r="E29" s="71">
        <v>8651728.1400000006</v>
      </c>
      <c r="F29" s="71">
        <v>338362.45</v>
      </c>
      <c r="G29" s="71">
        <v>822994.8</v>
      </c>
    </row>
    <row r="30" spans="1:8" x14ac:dyDescent="0.2">
      <c r="A30" s="51"/>
      <c r="B30" s="50" t="s">
        <v>264</v>
      </c>
      <c r="C30" s="71">
        <v>45035992.149999999</v>
      </c>
      <c r="D30" s="71">
        <v>32903374.690000001</v>
      </c>
      <c r="E30" s="71">
        <v>33004528.390000001</v>
      </c>
      <c r="F30" s="71">
        <v>-101153.7</v>
      </c>
      <c r="G30" s="71">
        <v>44934838.450000003</v>
      </c>
    </row>
    <row r="31" spans="1:8" ht="15" x14ac:dyDescent="0.25">
      <c r="A31" s="51"/>
      <c r="B31" s="50" t="s">
        <v>265</v>
      </c>
      <c r="C31" s="54"/>
      <c r="D31" s="54"/>
      <c r="E31" s="54"/>
      <c r="F31" s="54"/>
      <c r="G31" s="54"/>
    </row>
    <row r="32" spans="1:8" x14ac:dyDescent="0.2">
      <c r="A32" s="34" t="s">
        <v>9</v>
      </c>
      <c r="B32" s="50" t="s">
        <v>266</v>
      </c>
      <c r="C32" s="71">
        <v>769822.22</v>
      </c>
      <c r="D32" s="71">
        <v>539503.82999999996</v>
      </c>
      <c r="E32" s="71">
        <v>-94803.85</v>
      </c>
      <c r="F32" s="71">
        <v>634307.68000000005</v>
      </c>
      <c r="G32" s="71">
        <v>1404129.9</v>
      </c>
      <c r="H32" s="34"/>
    </row>
    <row r="33" spans="1:8" x14ac:dyDescent="0.2">
      <c r="A33" s="34" t="s">
        <v>9</v>
      </c>
      <c r="B33" s="50" t="s">
        <v>267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34"/>
    </row>
    <row r="34" spans="1:8" x14ac:dyDescent="0.2">
      <c r="A34" s="34" t="s">
        <v>9</v>
      </c>
      <c r="B34" s="50" t="s">
        <v>268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34"/>
    </row>
    <row r="35" spans="1:8" x14ac:dyDescent="0.2">
      <c r="A35" s="34" t="s">
        <v>9</v>
      </c>
      <c r="B35" s="50" t="s">
        <v>269</v>
      </c>
      <c r="C35" s="71">
        <v>108.41</v>
      </c>
      <c r="D35" s="71">
        <v>-62.14</v>
      </c>
      <c r="E35" s="71">
        <v>0</v>
      </c>
      <c r="F35" s="71">
        <v>-62.14</v>
      </c>
      <c r="G35" s="71">
        <v>46.27</v>
      </c>
      <c r="H35" s="34"/>
    </row>
    <row r="36" spans="1:8" x14ac:dyDescent="0.2">
      <c r="A36" s="11" t="s">
        <v>12</v>
      </c>
      <c r="B36" s="50" t="s">
        <v>270</v>
      </c>
      <c r="C36" s="71">
        <v>332.29</v>
      </c>
      <c r="D36" s="71">
        <v>65.11</v>
      </c>
      <c r="E36" s="71">
        <v>30.92</v>
      </c>
      <c r="F36" s="71">
        <v>34.19</v>
      </c>
      <c r="G36" s="71">
        <v>366.48</v>
      </c>
      <c r="H36" s="11"/>
    </row>
    <row r="37" spans="1:8" x14ac:dyDescent="0.2">
      <c r="A37" s="34" t="s">
        <v>14</v>
      </c>
      <c r="B37" s="50" t="s">
        <v>271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34"/>
    </row>
    <row r="38" spans="1:8" x14ac:dyDescent="0.2">
      <c r="A38" s="11" t="s">
        <v>17</v>
      </c>
      <c r="B38" s="50" t="s">
        <v>272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11"/>
    </row>
    <row r="39" spans="1:8" x14ac:dyDescent="0.2">
      <c r="A39" s="11" t="s">
        <v>18</v>
      </c>
      <c r="B39" s="50" t="s">
        <v>273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11"/>
    </row>
    <row r="40" spans="1:8" x14ac:dyDescent="0.2">
      <c r="A40" s="11" t="s">
        <v>18</v>
      </c>
      <c r="B40" s="50" t="s">
        <v>274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11"/>
    </row>
    <row r="41" spans="1:8" x14ac:dyDescent="0.2">
      <c r="A41" s="53" t="s">
        <v>275</v>
      </c>
      <c r="B41" s="50" t="s">
        <v>276</v>
      </c>
      <c r="C41" s="71">
        <v>770262.92</v>
      </c>
      <c r="D41" s="71">
        <v>539506.80000000005</v>
      </c>
      <c r="E41" s="71">
        <v>-94772.93</v>
      </c>
      <c r="F41" s="71">
        <v>634279.73</v>
      </c>
      <c r="G41" s="71">
        <v>1404542.65</v>
      </c>
    </row>
    <row r="42" spans="1:8" x14ac:dyDescent="0.2">
      <c r="A42" s="53" t="s">
        <v>275</v>
      </c>
      <c r="B42" s="50" t="s">
        <v>277</v>
      </c>
      <c r="C42" s="71">
        <v>41034440.310000002</v>
      </c>
      <c r="D42" s="71">
        <v>6884592.04</v>
      </c>
      <c r="E42" s="71">
        <v>2653112.19</v>
      </c>
      <c r="F42" s="71">
        <v>4231479.8499999996</v>
      </c>
      <c r="G42" s="71">
        <v>45265920.159999996</v>
      </c>
    </row>
    <row r="43" spans="1:8" x14ac:dyDescent="0.2">
      <c r="A43" s="53" t="s">
        <v>275</v>
      </c>
      <c r="B43" s="50" t="s">
        <v>278</v>
      </c>
      <c r="C43" s="71">
        <v>45806255.07</v>
      </c>
      <c r="D43" s="71">
        <v>33442881.489999998</v>
      </c>
      <c r="E43" s="71">
        <v>32909755.460000001</v>
      </c>
      <c r="F43" s="71">
        <v>533126.03</v>
      </c>
      <c r="G43" s="71">
        <v>46339381.100000001</v>
      </c>
    </row>
    <row r="44" spans="1:8" ht="15" x14ac:dyDescent="0.25">
      <c r="A44" s="54"/>
      <c r="B44" s="50" t="s">
        <v>279</v>
      </c>
      <c r="C44" s="54"/>
      <c r="D44" s="54"/>
      <c r="E44" s="54"/>
      <c r="F44" s="54"/>
      <c r="G44" s="54"/>
    </row>
    <row r="45" spans="1:8" x14ac:dyDescent="0.2">
      <c r="A45" s="50" t="s">
        <v>275</v>
      </c>
      <c r="B45" s="50" t="s">
        <v>280</v>
      </c>
      <c r="C45" s="71">
        <v>120200.45</v>
      </c>
      <c r="D45" s="71">
        <v>0</v>
      </c>
      <c r="E45" s="71">
        <v>36424.44</v>
      </c>
      <c r="F45" s="71">
        <v>36424.44</v>
      </c>
      <c r="G45" s="71">
        <v>156624.89000000001</v>
      </c>
    </row>
    <row r="46" spans="1:8" x14ac:dyDescent="0.2">
      <c r="A46" s="50" t="s">
        <v>275</v>
      </c>
      <c r="B46" s="50" t="s">
        <v>281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</row>
    <row r="47" spans="1:8" x14ac:dyDescent="0.2">
      <c r="A47" s="50" t="s">
        <v>275</v>
      </c>
      <c r="B47" s="50" t="s">
        <v>282</v>
      </c>
      <c r="C47" s="71">
        <v>3599.08</v>
      </c>
      <c r="D47" s="71">
        <v>0</v>
      </c>
      <c r="E47" s="71">
        <v>2602.94</v>
      </c>
      <c r="F47" s="71">
        <v>2602.94</v>
      </c>
      <c r="G47" s="71">
        <v>6202.02</v>
      </c>
    </row>
    <row r="48" spans="1:8" x14ac:dyDescent="0.2">
      <c r="A48" s="50" t="s">
        <v>275</v>
      </c>
      <c r="B48" s="50" t="s">
        <v>283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</row>
    <row r="49" spans="1:7" x14ac:dyDescent="0.2">
      <c r="A49" s="50" t="s">
        <v>275</v>
      </c>
      <c r="B49" s="50" t="s">
        <v>284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</row>
    <row r="50" spans="1:7" x14ac:dyDescent="0.2">
      <c r="A50" s="50" t="s">
        <v>275</v>
      </c>
      <c r="B50" s="50" t="s">
        <v>285</v>
      </c>
      <c r="C50" s="71">
        <v>-126.21</v>
      </c>
      <c r="D50" s="71">
        <v>0</v>
      </c>
      <c r="E50" s="71">
        <v>0</v>
      </c>
      <c r="F50" s="71">
        <v>0</v>
      </c>
      <c r="G50" s="71">
        <v>-126.21</v>
      </c>
    </row>
    <row r="51" spans="1:7" x14ac:dyDescent="0.2">
      <c r="A51" s="50" t="s">
        <v>275</v>
      </c>
      <c r="B51" s="50" t="s">
        <v>286</v>
      </c>
      <c r="C51" s="71">
        <v>-14.93</v>
      </c>
      <c r="D51" s="71">
        <v>0</v>
      </c>
      <c r="E51" s="71">
        <v>0</v>
      </c>
      <c r="F51" s="71">
        <v>0</v>
      </c>
      <c r="G51" s="71">
        <v>-14.93</v>
      </c>
    </row>
    <row r="52" spans="1:7" x14ac:dyDescent="0.2">
      <c r="A52" s="50" t="s">
        <v>275</v>
      </c>
      <c r="B52" s="50" t="s">
        <v>287</v>
      </c>
      <c r="C52" s="71">
        <v>-5.97</v>
      </c>
      <c r="D52" s="71">
        <v>0</v>
      </c>
      <c r="E52" s="71">
        <v>0</v>
      </c>
      <c r="F52" s="71">
        <v>0</v>
      </c>
      <c r="G52" s="71">
        <v>-5.97</v>
      </c>
    </row>
    <row r="53" spans="1:7" x14ac:dyDescent="0.2">
      <c r="A53" s="50" t="s">
        <v>275</v>
      </c>
      <c r="B53" s="50" t="s">
        <v>288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</row>
    <row r="54" spans="1:7" x14ac:dyDescent="0.2">
      <c r="A54" s="50" t="s">
        <v>275</v>
      </c>
      <c r="B54" s="50" t="s">
        <v>289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</row>
    <row r="55" spans="1:7" x14ac:dyDescent="0.2">
      <c r="A55" s="50" t="s">
        <v>275</v>
      </c>
      <c r="B55" s="50" t="s">
        <v>290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</row>
    <row r="56" spans="1:7" x14ac:dyDescent="0.2">
      <c r="A56" s="50" t="s">
        <v>275</v>
      </c>
      <c r="B56" s="50" t="s">
        <v>291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</row>
    <row r="57" spans="1:7" x14ac:dyDescent="0.2">
      <c r="A57" s="50" t="s">
        <v>275</v>
      </c>
      <c r="B57" s="50" t="s">
        <v>292</v>
      </c>
      <c r="C57" s="71">
        <v>123652.42</v>
      </c>
      <c r="D57" s="71">
        <v>0</v>
      </c>
      <c r="E57" s="71">
        <v>39027.379999999997</v>
      </c>
      <c r="F57" s="71">
        <v>39027.379999999997</v>
      </c>
      <c r="G57" s="71">
        <v>162679.79999999999</v>
      </c>
    </row>
    <row r="58" spans="1:7" ht="15" x14ac:dyDescent="0.25">
      <c r="A58" s="54"/>
      <c r="B58" s="50" t="s">
        <v>293</v>
      </c>
      <c r="C58" s="54"/>
      <c r="D58" s="54"/>
      <c r="E58" s="54"/>
      <c r="F58" s="54"/>
      <c r="G58" s="54"/>
    </row>
    <row r="59" spans="1:7" x14ac:dyDescent="0.2">
      <c r="A59" s="50" t="s">
        <v>275</v>
      </c>
      <c r="B59" s="50" t="s">
        <v>293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</row>
    <row r="60" spans="1:7" x14ac:dyDescent="0.2">
      <c r="A60" s="50" t="s">
        <v>275</v>
      </c>
      <c r="B60" s="50" t="s">
        <v>294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</row>
    <row r="61" spans="1:7" x14ac:dyDescent="0.2">
      <c r="A61" s="50" t="s">
        <v>275</v>
      </c>
      <c r="B61" s="50" t="s">
        <v>295</v>
      </c>
      <c r="C61" s="71">
        <v>2657.13</v>
      </c>
      <c r="D61" s="71">
        <v>518.95000000000005</v>
      </c>
      <c r="E61" s="71">
        <v>0</v>
      </c>
      <c r="F61" s="71">
        <v>518.95000000000005</v>
      </c>
      <c r="G61" s="71">
        <v>3176.08</v>
      </c>
    </row>
    <row r="62" spans="1:7" x14ac:dyDescent="0.2">
      <c r="A62" s="50" t="s">
        <v>275</v>
      </c>
      <c r="B62" s="50" t="s">
        <v>296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</row>
    <row r="63" spans="1:7" x14ac:dyDescent="0.2">
      <c r="A63" s="50" t="s">
        <v>275</v>
      </c>
      <c r="B63" s="50" t="s">
        <v>297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</row>
    <row r="64" spans="1:7" x14ac:dyDescent="0.2">
      <c r="A64" s="50" t="s">
        <v>275</v>
      </c>
      <c r="B64" s="50" t="s">
        <v>298</v>
      </c>
      <c r="C64" s="71">
        <v>2657.13</v>
      </c>
      <c r="D64" s="71">
        <v>518.95000000000005</v>
      </c>
      <c r="E64" s="71">
        <v>0</v>
      </c>
      <c r="F64" s="71">
        <v>518.95000000000005</v>
      </c>
      <c r="G64" s="71">
        <v>3176.08</v>
      </c>
    </row>
    <row r="65" spans="1:7" x14ac:dyDescent="0.2">
      <c r="A65" s="50" t="s">
        <v>275</v>
      </c>
      <c r="B65" s="50" t="s">
        <v>299</v>
      </c>
      <c r="C65" s="71">
        <v>120995.29</v>
      </c>
      <c r="D65" s="71">
        <v>518.95000000000005</v>
      </c>
      <c r="E65" s="71">
        <v>39027.379999999997</v>
      </c>
      <c r="F65" s="71">
        <v>38508.43</v>
      </c>
      <c r="G65" s="71">
        <v>159503.72</v>
      </c>
    </row>
    <row r="66" spans="1:7" x14ac:dyDescent="0.2">
      <c r="A66" s="50" t="s">
        <v>275</v>
      </c>
      <c r="B66" s="50" t="s">
        <v>300</v>
      </c>
      <c r="C66" s="71">
        <v>120995.29</v>
      </c>
      <c r="D66" s="71">
        <v>518.95000000000005</v>
      </c>
      <c r="E66" s="71">
        <v>39027.379999999997</v>
      </c>
      <c r="F66" s="71">
        <v>38508.43</v>
      </c>
      <c r="G66" s="71">
        <v>159503.72</v>
      </c>
    </row>
    <row r="67" spans="1:7" x14ac:dyDescent="0.2">
      <c r="A67" s="50" t="s">
        <v>275</v>
      </c>
      <c r="B67" s="50" t="s">
        <v>301</v>
      </c>
      <c r="C67" s="71">
        <v>681188.62</v>
      </c>
      <c r="D67" s="71">
        <v>155916.85</v>
      </c>
      <c r="E67" s="71">
        <v>16254.72</v>
      </c>
      <c r="F67" s="71">
        <v>-139662.13</v>
      </c>
      <c r="G67" s="71">
        <v>541526.49</v>
      </c>
    </row>
    <row r="68" spans="1:7" x14ac:dyDescent="0.2">
      <c r="A68" s="50" t="s">
        <v>275</v>
      </c>
      <c r="B68" s="50" t="s">
        <v>302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</row>
    <row r="69" spans="1:7" x14ac:dyDescent="0.2">
      <c r="A69" s="50" t="s">
        <v>275</v>
      </c>
      <c r="B69" s="50" t="s">
        <v>303</v>
      </c>
      <c r="C69" s="71">
        <v>802183.91</v>
      </c>
      <c r="D69" s="71">
        <v>156435.79999999999</v>
      </c>
      <c r="E69" s="71">
        <v>55282.1</v>
      </c>
      <c r="F69" s="71">
        <v>-101153.7</v>
      </c>
      <c r="G69" s="71">
        <v>701030.21</v>
      </c>
    </row>
    <row r="70" spans="1:7" ht="15" x14ac:dyDescent="0.25">
      <c r="A70" s="54"/>
      <c r="B70" s="50" t="s">
        <v>304</v>
      </c>
      <c r="C70" s="54"/>
      <c r="D70" s="54"/>
      <c r="E70" s="54"/>
      <c r="F70" s="54"/>
      <c r="G70" s="54"/>
    </row>
    <row r="71" spans="1:7" x14ac:dyDescent="0.2">
      <c r="A71" s="50" t="s">
        <v>275</v>
      </c>
      <c r="B71" s="50" t="s">
        <v>305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</row>
    <row r="72" spans="1:7" x14ac:dyDescent="0.2">
      <c r="A72" s="50" t="s">
        <v>275</v>
      </c>
      <c r="B72" s="50" t="s">
        <v>306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</row>
    <row r="73" spans="1:7" x14ac:dyDescent="0.2">
      <c r="A73" s="50" t="s">
        <v>275</v>
      </c>
      <c r="B73" s="50" t="s">
        <v>307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</row>
    <row r="74" spans="1:7" ht="15" x14ac:dyDescent="0.25">
      <c r="A74" s="54"/>
      <c r="B74" s="50" t="s">
        <v>308</v>
      </c>
      <c r="C74" s="54"/>
      <c r="D74" s="54"/>
      <c r="E74" s="54"/>
      <c r="F74" s="54"/>
      <c r="G74" s="54"/>
    </row>
    <row r="75" spans="1:7" x14ac:dyDescent="0.2">
      <c r="A75" s="50" t="s">
        <v>275</v>
      </c>
      <c r="B75" s="50" t="s">
        <v>309</v>
      </c>
      <c r="C75" s="71">
        <v>120995.29</v>
      </c>
      <c r="D75" s="71">
        <v>518.95000000000005</v>
      </c>
      <c r="E75" s="71">
        <v>39027.379999999997</v>
      </c>
      <c r="F75" s="71">
        <v>38508.43</v>
      </c>
      <c r="G75" s="71">
        <v>159503.72</v>
      </c>
    </row>
    <row r="76" spans="1:7" x14ac:dyDescent="0.2">
      <c r="A76" s="50" t="s">
        <v>275</v>
      </c>
      <c r="B76" s="50" t="s">
        <v>310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</row>
    <row r="77" spans="1:7" x14ac:dyDescent="0.2">
      <c r="A77" s="50" t="s">
        <v>275</v>
      </c>
      <c r="B77" s="50" t="s">
        <v>311</v>
      </c>
      <c r="C77" s="71">
        <v>0</v>
      </c>
      <c r="D77" s="71">
        <v>0</v>
      </c>
      <c r="E77" s="71">
        <v>0</v>
      </c>
      <c r="F77" s="71">
        <v>0</v>
      </c>
      <c r="G77" s="71">
        <v>0</v>
      </c>
    </row>
    <row r="78" spans="1:7" x14ac:dyDescent="0.2">
      <c r="A78" s="50" t="s">
        <v>275</v>
      </c>
      <c r="B78" s="50" t="s">
        <v>312</v>
      </c>
      <c r="C78" s="71">
        <v>43174807.240000002</v>
      </c>
      <c r="D78" s="71">
        <v>0</v>
      </c>
      <c r="E78" s="71">
        <v>0</v>
      </c>
      <c r="F78" s="71">
        <v>0</v>
      </c>
      <c r="G78" s="71">
        <v>43174807.240000002</v>
      </c>
    </row>
    <row r="79" spans="1:7" x14ac:dyDescent="0.2">
      <c r="A79" s="50" t="s">
        <v>275</v>
      </c>
      <c r="B79" s="50" t="s">
        <v>313</v>
      </c>
      <c r="C79" s="71">
        <v>1059001</v>
      </c>
      <c r="D79" s="71">
        <v>0</v>
      </c>
      <c r="E79" s="71">
        <v>0</v>
      </c>
      <c r="F79" s="71">
        <v>0</v>
      </c>
      <c r="G79" s="71">
        <v>1059001</v>
      </c>
    </row>
    <row r="80" spans="1:7" x14ac:dyDescent="0.2">
      <c r="A80" s="50" t="s">
        <v>275</v>
      </c>
      <c r="B80" s="50" t="s">
        <v>314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</row>
    <row r="81" spans="1:7" x14ac:dyDescent="0.2">
      <c r="A81" s="50" t="s">
        <v>275</v>
      </c>
      <c r="B81" s="50" t="s">
        <v>315</v>
      </c>
      <c r="C81" s="71">
        <v>0</v>
      </c>
      <c r="D81" s="71">
        <v>1135573.3400000001</v>
      </c>
      <c r="E81" s="71">
        <v>1135573.3400000001</v>
      </c>
      <c r="F81" s="71">
        <v>0</v>
      </c>
      <c r="G81" s="71">
        <v>0</v>
      </c>
    </row>
    <row r="82" spans="1:7" x14ac:dyDescent="0.2">
      <c r="A82" s="50" t="s">
        <v>275</v>
      </c>
      <c r="B82" s="50" t="s">
        <v>316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</row>
    <row r="83" spans="1:7" x14ac:dyDescent="0.2">
      <c r="A83" s="50" t="s">
        <v>275</v>
      </c>
      <c r="B83" s="50" t="s">
        <v>317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</row>
    <row r="84" spans="1:7" x14ac:dyDescent="0.2">
      <c r="A84" s="50" t="s">
        <v>275</v>
      </c>
      <c r="B84" s="50" t="s">
        <v>318</v>
      </c>
      <c r="C84" s="71">
        <v>681188.62</v>
      </c>
      <c r="D84" s="71">
        <v>155916.85</v>
      </c>
      <c r="E84" s="71">
        <v>16254.72</v>
      </c>
      <c r="F84" s="71">
        <v>-139662.13</v>
      </c>
      <c r="G84" s="71">
        <v>541526.49</v>
      </c>
    </row>
    <row r="85" spans="1:7" x14ac:dyDescent="0.2">
      <c r="A85" s="50" t="s">
        <v>275</v>
      </c>
      <c r="B85" s="50" t="s">
        <v>319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</row>
    <row r="86" spans="1:7" x14ac:dyDescent="0.2">
      <c r="A86" s="50" t="s">
        <v>275</v>
      </c>
      <c r="B86" s="50" t="s">
        <v>320</v>
      </c>
      <c r="C86" s="71">
        <v>681188.62</v>
      </c>
      <c r="D86" s="71">
        <v>155916.85</v>
      </c>
      <c r="E86" s="71">
        <v>16254.72</v>
      </c>
      <c r="F86" s="71">
        <v>-139662.13</v>
      </c>
      <c r="G86" s="71">
        <v>541526.49</v>
      </c>
    </row>
    <row r="87" spans="1:7" x14ac:dyDescent="0.2">
      <c r="A87" s="50" t="s">
        <v>275</v>
      </c>
      <c r="B87" s="50" t="s">
        <v>321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</row>
    <row r="88" spans="1:7" x14ac:dyDescent="0.2">
      <c r="A88" s="50" t="s">
        <v>275</v>
      </c>
      <c r="B88" s="50" t="s">
        <v>322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</row>
    <row r="89" spans="1:7" x14ac:dyDescent="0.2">
      <c r="A89" s="50" t="s">
        <v>275</v>
      </c>
      <c r="B89" s="50" t="s">
        <v>323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</row>
    <row r="90" spans="1:7" x14ac:dyDescent="0.2">
      <c r="A90" s="50" t="s">
        <v>275</v>
      </c>
      <c r="B90" s="50" t="s">
        <v>324</v>
      </c>
      <c r="C90" s="71">
        <v>45035992.149999999</v>
      </c>
      <c r="D90" s="71">
        <v>1292009.1399999999</v>
      </c>
      <c r="E90" s="71">
        <v>1190855.44</v>
      </c>
      <c r="F90" s="71">
        <v>-101153.7</v>
      </c>
      <c r="G90" s="71">
        <v>44934838.450000003</v>
      </c>
    </row>
    <row r="91" spans="1:7" x14ac:dyDescent="0.2">
      <c r="A91" s="50" t="s">
        <v>275</v>
      </c>
      <c r="B91" s="50" t="s">
        <v>265</v>
      </c>
      <c r="C91" s="71">
        <v>770262.92</v>
      </c>
      <c r="D91" s="71">
        <v>-94772.93</v>
      </c>
      <c r="E91" s="71">
        <v>539506.80000000005</v>
      </c>
      <c r="F91" s="71">
        <v>634279.73</v>
      </c>
      <c r="G91" s="71">
        <v>1404542.65</v>
      </c>
    </row>
    <row r="92" spans="1:7" x14ac:dyDescent="0.2">
      <c r="A92" s="50" t="s">
        <v>275</v>
      </c>
      <c r="B92" s="50" t="s">
        <v>325</v>
      </c>
      <c r="C92" s="71">
        <v>45806255.07</v>
      </c>
      <c r="D92" s="71">
        <v>1197236.21</v>
      </c>
      <c r="E92" s="71">
        <v>1730362.24</v>
      </c>
      <c r="F92" s="71">
        <v>533126.03</v>
      </c>
      <c r="G92" s="71">
        <v>46339381.100000001</v>
      </c>
    </row>
    <row r="93" spans="1:7" ht="15" x14ac:dyDescent="0.25">
      <c r="A93" s="54"/>
      <c r="B93" s="50" t="s">
        <v>326</v>
      </c>
      <c r="C93" s="54"/>
      <c r="D93" s="54"/>
      <c r="E93" s="54"/>
      <c r="F93" s="54"/>
      <c r="G93" s="54"/>
    </row>
    <row r="94" spans="1:7" x14ac:dyDescent="0.2">
      <c r="A94" s="50" t="s">
        <v>275</v>
      </c>
      <c r="B94" s="50" t="s">
        <v>327</v>
      </c>
      <c r="C94" s="71">
        <v>0</v>
      </c>
      <c r="D94" s="71">
        <v>0</v>
      </c>
      <c r="E94" s="71">
        <v>0</v>
      </c>
      <c r="F94" s="71">
        <v>0</v>
      </c>
      <c r="G94" s="71">
        <v>0</v>
      </c>
    </row>
    <row r="95" spans="1:7" x14ac:dyDescent="0.2">
      <c r="A95" s="50" t="s">
        <v>275</v>
      </c>
      <c r="B95" s="50" t="s">
        <v>236</v>
      </c>
      <c r="C95" s="71">
        <v>45520624.5</v>
      </c>
      <c r="D95" s="71">
        <v>24590009</v>
      </c>
      <c r="E95" s="71">
        <v>24352800.25</v>
      </c>
      <c r="F95" s="71">
        <v>237208.75</v>
      </c>
      <c r="G95" s="71">
        <v>45757833.25</v>
      </c>
    </row>
    <row r="96" spans="1:7" x14ac:dyDescent="0.2">
      <c r="A96" s="50" t="s">
        <v>275</v>
      </c>
      <c r="B96" s="50" t="s">
        <v>253</v>
      </c>
      <c r="C96" s="71">
        <v>484632.35</v>
      </c>
      <c r="D96" s="71">
        <v>8313365.6900000004</v>
      </c>
      <c r="E96" s="71">
        <v>8651728.1400000006</v>
      </c>
      <c r="F96" s="71">
        <v>338362.45</v>
      </c>
      <c r="G96" s="71">
        <v>822994.8</v>
      </c>
    </row>
    <row r="97" spans="1:7" x14ac:dyDescent="0.2">
      <c r="A97" s="50" t="s">
        <v>275</v>
      </c>
      <c r="B97" s="50" t="s">
        <v>304</v>
      </c>
      <c r="C97" s="71">
        <v>45035992.149999999</v>
      </c>
      <c r="D97" s="71">
        <v>1292009.1399999999</v>
      </c>
      <c r="E97" s="71">
        <v>1190855.44</v>
      </c>
      <c r="F97" s="71">
        <v>-101153.7</v>
      </c>
      <c r="G97" s="71">
        <v>44934838.450000003</v>
      </c>
    </row>
    <row r="98" spans="1:7" x14ac:dyDescent="0.2">
      <c r="A98" s="50" t="s">
        <v>275</v>
      </c>
      <c r="B98" s="50" t="s">
        <v>328</v>
      </c>
      <c r="C98" s="71">
        <v>0</v>
      </c>
      <c r="D98" s="71">
        <v>34640117.700000003</v>
      </c>
      <c r="E98" s="71">
        <v>34640117.700000003</v>
      </c>
      <c r="F98" s="71">
        <v>0</v>
      </c>
      <c r="G98" s="71">
        <v>0</v>
      </c>
    </row>
    <row r="99" spans="1:7" x14ac:dyDescent="0.2">
      <c r="A99" s="50" t="s">
        <v>275</v>
      </c>
      <c r="B99" s="50" t="s">
        <v>329</v>
      </c>
      <c r="C99" s="71">
        <v>41034440.310000002</v>
      </c>
      <c r="D99" s="71">
        <v>6884592.04</v>
      </c>
      <c r="E99" s="71">
        <v>2653112.19</v>
      </c>
      <c r="F99" s="71">
        <v>4231479.8499999996</v>
      </c>
      <c r="G99" s="71">
        <v>45265920.159999996</v>
      </c>
    </row>
    <row r="100" spans="1:7" x14ac:dyDescent="0.2">
      <c r="A100" s="50" t="s">
        <v>275</v>
      </c>
      <c r="B100" s="50" t="s">
        <v>330</v>
      </c>
      <c r="C100" s="71">
        <v>45806255.07</v>
      </c>
      <c r="D100" s="71">
        <v>33442881.489999998</v>
      </c>
      <c r="E100" s="71">
        <v>32909755.460000001</v>
      </c>
      <c r="F100" s="71">
        <v>533126.03</v>
      </c>
      <c r="G100" s="71">
        <v>46339381.100000001</v>
      </c>
    </row>
    <row r="101" spans="1:7" x14ac:dyDescent="0.2">
      <c r="A101" s="50" t="s">
        <v>275</v>
      </c>
      <c r="B101" s="50" t="s">
        <v>331</v>
      </c>
      <c r="C101" s="71">
        <v>0</v>
      </c>
      <c r="D101" s="71">
        <v>0</v>
      </c>
      <c r="E101" s="71">
        <v>0</v>
      </c>
      <c r="F101" s="71">
        <v>0</v>
      </c>
      <c r="G101" s="71">
        <v>0</v>
      </c>
    </row>
    <row r="102" spans="1:7" x14ac:dyDescent="0.2">
      <c r="A102" s="50" t="s">
        <v>275</v>
      </c>
      <c r="B102" s="50" t="s">
        <v>332</v>
      </c>
      <c r="C102" s="71">
        <v>0</v>
      </c>
      <c r="D102" s="71">
        <v>0</v>
      </c>
      <c r="E102" s="71">
        <v>0</v>
      </c>
      <c r="F102" s="71">
        <v>0</v>
      </c>
      <c r="G102" s="71">
        <v>0</v>
      </c>
    </row>
    <row r="103" spans="1:7" x14ac:dyDescent="0.2">
      <c r="A103" s="50" t="s">
        <v>275</v>
      </c>
      <c r="B103" s="50" t="s">
        <v>333</v>
      </c>
      <c r="C103" s="71">
        <v>0</v>
      </c>
      <c r="D103" s="71">
        <v>0</v>
      </c>
      <c r="E103" s="71">
        <v>0</v>
      </c>
      <c r="F103" s="71">
        <v>0</v>
      </c>
      <c r="G103" s="71">
        <v>0</v>
      </c>
    </row>
    <row r="104" spans="1:7" x14ac:dyDescent="0.2">
      <c r="A104" s="50" t="s">
        <v>275</v>
      </c>
      <c r="B104" s="50" t="s">
        <v>334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revision/>
  <dcterms:created xsi:type="dcterms:W3CDTF">2008-02-25T17:41:07Z</dcterms:created>
  <dcterms:modified xsi:type="dcterms:W3CDTF">2017-05-19T01:57:56Z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  <property fmtid="{D5CDD505-2E9C-101B-9397-08002B2CF9AE}" pid="6" name="_AdHocReviewCycleID">
    <vt:i4>-423990765</vt:i4>
  </property>
  <property fmtid="{D5CDD505-2E9C-101B-9397-08002B2CF9AE}" pid="7" name="_EmailSubject">
    <vt:lpwstr>TCL8 December recon - Henry James</vt:lpwstr>
  </property>
  <property fmtid="{D5CDD505-2E9C-101B-9397-08002B2CF9AE}" pid="8" name="_AuthorEmail">
    <vt:lpwstr>CalSTRS-Recons@statestreet.com</vt:lpwstr>
  </property>
  <property fmtid="{D5CDD505-2E9C-101B-9397-08002B2CF9AE}" pid="9" name="_AuthorEmailDisplayName">
    <vt:lpwstr>CalSTRS-Recons</vt:lpwstr>
  </property>
  <property fmtid="{D5CDD505-2E9C-101B-9397-08002B2CF9AE}" pid="10" name="_ReviewingToolsShownOnce">
    <vt:lpwstr/>
  </property>
</Properties>
</file>