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Q14" i="1" l="1"/>
  <c r="Q75" i="1" l="1"/>
  <c r="N69" i="1"/>
  <c r="N70" i="1"/>
  <c r="N71" i="1"/>
  <c r="N72" i="1"/>
  <c r="N73" i="1"/>
  <c r="N74" i="1"/>
  <c r="N75" i="1"/>
  <c r="K75" i="1"/>
  <c r="H75" i="1"/>
  <c r="D15" i="2" l="1"/>
  <c r="H18" i="1" l="1"/>
  <c r="H21" i="1"/>
  <c r="H22" i="1"/>
  <c r="H23" i="1"/>
  <c r="H20" i="1"/>
  <c r="H19" i="1"/>
  <c r="H14" i="1"/>
  <c r="H15" i="1"/>
  <c r="H16" i="1"/>
  <c r="H17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N3" i="1" l="1"/>
  <c r="Q74" i="1" l="1"/>
  <c r="K74" i="1"/>
  <c r="Q51" i="1" l="1"/>
  <c r="B3" i="1" l="1"/>
  <c r="E16" i="2" s="1"/>
  <c r="K73" i="1" l="1"/>
  <c r="D16" i="2"/>
  <c r="D17" i="2"/>
  <c r="F17" i="2" s="1"/>
  <c r="D18" i="2"/>
  <c r="F18" i="2" s="1"/>
  <c r="D19" i="2"/>
  <c r="F19" i="2" s="1"/>
  <c r="D20" i="2"/>
  <c r="D21" i="2"/>
  <c r="D24" i="2"/>
  <c r="N4" i="1"/>
  <c r="B4" i="1"/>
  <c r="S5" i="1" s="1"/>
  <c r="K22" i="1"/>
  <c r="Q17" i="1"/>
  <c r="Q18" i="1"/>
  <c r="Q19" i="1"/>
  <c r="Q20" i="1"/>
  <c r="Q21" i="1"/>
  <c r="Q22" i="1"/>
  <c r="Q23" i="1"/>
  <c r="Q24" i="1"/>
  <c r="N59" i="1"/>
  <c r="N28" i="1"/>
  <c r="N29" i="1"/>
  <c r="N30" i="1"/>
  <c r="N34" i="1"/>
  <c r="N36" i="1"/>
  <c r="N38" i="1"/>
  <c r="N44" i="1"/>
  <c r="N48" i="1"/>
  <c r="N50" i="1"/>
  <c r="N51" i="1"/>
  <c r="N54" i="1"/>
  <c r="N56" i="1"/>
  <c r="N57" i="1"/>
  <c r="N58" i="1"/>
  <c r="N60" i="1"/>
  <c r="N61" i="1"/>
  <c r="N63" i="1"/>
  <c r="N64" i="1"/>
  <c r="N65" i="1"/>
  <c r="N67" i="1"/>
  <c r="N68" i="1"/>
  <c r="N24" i="1"/>
  <c r="N23" i="1"/>
  <c r="N21" i="1"/>
  <c r="N17" i="1"/>
  <c r="N16" i="1"/>
  <c r="N14" i="1"/>
  <c r="K26" i="1"/>
  <c r="K24" i="1"/>
  <c r="K23" i="1"/>
  <c r="K21" i="1"/>
  <c r="K20" i="1"/>
  <c r="K19" i="1"/>
  <c r="K18" i="1"/>
  <c r="K17" i="1"/>
  <c r="K13" i="1"/>
  <c r="H13" i="1"/>
  <c r="N33" i="1"/>
  <c r="N37" i="1"/>
  <c r="N41" i="1"/>
  <c r="N45" i="1"/>
  <c r="N49" i="1"/>
  <c r="N53" i="1"/>
  <c r="K28" i="1"/>
  <c r="Q28" i="1"/>
  <c r="K29" i="1"/>
  <c r="Q29" i="1"/>
  <c r="K30" i="1"/>
  <c r="K31" i="1"/>
  <c r="Q31" i="1"/>
  <c r="K32" i="1"/>
  <c r="Q32" i="1"/>
  <c r="K33" i="1"/>
  <c r="Q33" i="1"/>
  <c r="K34" i="1"/>
  <c r="Q34" i="1"/>
  <c r="K35" i="1"/>
  <c r="Q35" i="1"/>
  <c r="K36" i="1"/>
  <c r="Q36" i="1"/>
  <c r="K37" i="1"/>
  <c r="Q37" i="1"/>
  <c r="K38" i="1"/>
  <c r="Q38" i="1"/>
  <c r="K39" i="1"/>
  <c r="Q39" i="1"/>
  <c r="K40" i="1"/>
  <c r="Q40" i="1"/>
  <c r="K41" i="1"/>
  <c r="Q41" i="1"/>
  <c r="K42" i="1"/>
  <c r="Q42" i="1"/>
  <c r="K43" i="1"/>
  <c r="Q43" i="1"/>
  <c r="K44" i="1"/>
  <c r="Q44" i="1"/>
  <c r="K45" i="1"/>
  <c r="Q45" i="1"/>
  <c r="K46" i="1"/>
  <c r="Q46" i="1"/>
  <c r="K47" i="1"/>
  <c r="Q47" i="1"/>
  <c r="K48" i="1"/>
  <c r="Q48" i="1"/>
  <c r="K49" i="1"/>
  <c r="Q49" i="1"/>
  <c r="K50" i="1"/>
  <c r="Q50" i="1"/>
  <c r="K51" i="1"/>
  <c r="K52" i="1"/>
  <c r="Q52" i="1"/>
  <c r="K53" i="1"/>
  <c r="Q53" i="1"/>
  <c r="K54" i="1"/>
  <c r="Q54" i="1"/>
  <c r="K55" i="1"/>
  <c r="Q55" i="1"/>
  <c r="K56" i="1"/>
  <c r="Q56" i="1"/>
  <c r="Q25" i="1"/>
  <c r="Q26" i="1"/>
  <c r="K27" i="1"/>
  <c r="Q27" i="1"/>
  <c r="K57" i="1"/>
  <c r="Q57" i="1"/>
  <c r="K58" i="1"/>
  <c r="Q58" i="1"/>
  <c r="K59" i="1"/>
  <c r="Q59" i="1"/>
  <c r="K60" i="1"/>
  <c r="Q60" i="1"/>
  <c r="K61" i="1"/>
  <c r="Q61" i="1"/>
  <c r="K62" i="1"/>
  <c r="Q62" i="1"/>
  <c r="K63" i="1"/>
  <c r="Q63" i="1"/>
  <c r="K64" i="1"/>
  <c r="Q64" i="1"/>
  <c r="K65" i="1"/>
  <c r="Q65" i="1"/>
  <c r="K66" i="1"/>
  <c r="Q66" i="1"/>
  <c r="K67" i="1"/>
  <c r="Q67" i="1"/>
  <c r="K68" i="1"/>
  <c r="Q68" i="1"/>
  <c r="K69" i="1"/>
  <c r="Q69" i="1"/>
  <c r="K70" i="1"/>
  <c r="Q70" i="1"/>
  <c r="K71" i="1"/>
  <c r="Q71" i="1"/>
  <c r="K72" i="1"/>
  <c r="Q72" i="1"/>
  <c r="Q13" i="1"/>
  <c r="K14" i="1"/>
  <c r="K15" i="1"/>
  <c r="Q15" i="1"/>
  <c r="K16" i="1"/>
  <c r="Q16" i="1"/>
  <c r="Q73" i="1"/>
  <c r="N25" i="1"/>
  <c r="K25" i="1"/>
  <c r="N26" i="1"/>
  <c r="F16" i="2" l="1"/>
  <c r="D23" i="2"/>
  <c r="D26" i="2" s="1"/>
  <c r="B5" i="1"/>
  <c r="N27" i="1"/>
  <c r="N22" i="1"/>
  <c r="H3" i="1"/>
  <c r="E15" i="2" s="1"/>
  <c r="E23" i="2" s="1"/>
  <c r="N18" i="1"/>
  <c r="N47" i="1"/>
  <c r="N43" i="1"/>
  <c r="N39" i="1"/>
  <c r="N35" i="1"/>
  <c r="N31" i="1"/>
  <c r="N52" i="1"/>
  <c r="N55" i="1"/>
  <c r="H4" i="1"/>
  <c r="N32" i="1"/>
  <c r="N15" i="1"/>
  <c r="N19" i="1"/>
  <c r="N20" i="1"/>
  <c r="N40" i="1"/>
  <c r="N5" i="1"/>
  <c r="N66" i="1"/>
  <c r="N62" i="1"/>
  <c r="N46" i="1"/>
  <c r="N42" i="1"/>
  <c r="N13" i="1"/>
  <c r="F15" i="2" l="1"/>
  <c r="F23" i="2" s="1"/>
  <c r="F26" i="2" s="1"/>
  <c r="H5" i="1"/>
</calcChain>
</file>

<file path=xl/sharedStrings.xml><?xml version="1.0" encoding="utf-8"?>
<sst xmlns="http://schemas.openxmlformats.org/spreadsheetml/2006/main" count="879" uniqueCount="338">
  <si>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</si>
  <si>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</si>
  <si>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</si>
  <si>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</si>
  <si>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</si>
  <si>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</si>
  <si>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</si>
  <si>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</si>
  <si>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</si>
  <si>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</si>
  <si>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</si>
  <si>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</si>
  <si>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</si>
  <si>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</si>
  <si>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</si>
  <si>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</si>
  <si>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</si>
  <si>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</si>
  <si>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</si>
  <si>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</si>
  <si>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</si>
  <si>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</si>
  <si>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</si>
  <si>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</si>
  <si>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</si>
  <si>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</si>
  <si>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</si>
  <si>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</si>
  <si>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</si>
  <si>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</si>
  <si>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</si>
  <si>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</si>
  <si>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</si>
  <si>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</si>
  <si>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</si>
  <si>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</si>
  <si>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</si>
  <si>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</si>
  <si>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</si>
  <si>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</si>
  <si>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</si>
  <si>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</si>
  <si>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</si>
  <si>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</si>
  <si>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</si>
  <si>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</si>
  <si>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</si>
  <si>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</si>
  <si>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</si>
  <si>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</si>
  <si>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</si>
  <si>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</si>
  <si>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</si>
  <si>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</si>
  <si>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</si>
  <si>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</si>
  <si>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</si>
  <si>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</si>
  <si>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</si>
  <si>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</si>
  <si>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</si>
  <si>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</si>
  <si>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</si>
  <si>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</si>
  <si>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</si>
  <si>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</si>
  <si>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</si>
  <si>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</si>
  <si>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</si>
  <si>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</si>
  <si>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</si>
  <si>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</si>
  <si>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</si>
  <si>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</si>
  <si>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</si>
  <si>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</si>
  <si>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</si>
  <si>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</si>
  <si>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</si>
  <si>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</si>
  <si>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</si>
  <si>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</si>
  <si>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</si>
  <si>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</si>
  <si>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</si>
  <si>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</si>
  <si>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</si>
  <si>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</si>
  <si>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</si>
  <si>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</si>
  <si>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</si>
  <si>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</si>
  <si>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</si>
  <si>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</si>
  <si>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</si>
  <si>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</si>
  <si>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</si>
  <si>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</si>
  <si>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</si>
  <si>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</si>
  <si>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</si>
  <si>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</si>
  <si>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</si>
  <si>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</si>
  <si>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</si>
  <si>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</si>
  <si>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</si>
  <si>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</si>
  <si>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</si>
  <si>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</si>
  <si>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</si>
  <si>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</si>
  <si>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</si>
  <si>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</si>
  <si>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</si>
  <si>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</si>
  <si>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</si>
  <si>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</si>
  <si>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</si>
  <si>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</si>
  <si>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</si>
  <si>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</si>
  <si>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</si>
  <si>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</si>
  <si>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</si>
  <si>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</si>
  <si>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</si>
  <si>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</si>
  <si>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</si>
  <si>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</si>
  <si>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</si>
  <si>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</si>
  <si>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</si>
  <si>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</si>
  <si>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</si>
  <si>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</si>
  <si>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</si>
  <si>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</si>
  <si>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</si>
  <si>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</si>
  <si>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</si>
  <si>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</si>
  <si>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</si>
  <si>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</si>
  <si>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</si>
  <si>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</si>
  <si>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</si>
  <si>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</si>
  <si>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</si>
  <si>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</si>
  <si>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</si>
  <si>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</si>
  <si>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</si>
  <si>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</si>
  <si>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</si>
  <si>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</si>
  <si>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</si>
  <si>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</si>
  <si>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</si>
  <si>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</si>
  <si>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</si>
  <si>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</si>
  <si>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</si>
  <si>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</si>
  <si>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</si>
  <si>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</si>
  <si>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</si>
  <si>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</si>
  <si>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</si>
  <si>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</si>
  <si>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CREDIT SUISSE GROUP SPON ADR</t>
  </si>
  <si>
    <t>225401108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</si>
  <si>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</si>
  <si>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</si>
  <si>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</si>
  <si>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</si>
  <si>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</si>
  <si>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</si>
  <si>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</si>
  <si>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</si>
  <si>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</si>
  <si>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</si>
  <si>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</si>
  <si>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SKF AB SPONSORED ADR</t>
  </si>
  <si>
    <t>784375404</t>
  </si>
  <si>
    <t>VEOLIA ENVIRONNEMENT</t>
  </si>
  <si>
    <t>403187909</t>
  </si>
  <si>
    <t>CAE INC</t>
  </si>
  <si>
    <t>124765108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</si>
  <si>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</si>
  <si>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</si>
  <si>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</si>
  <si>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</si>
  <si>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</si>
  <si>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</si>
  <si>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</si>
  <si>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</si>
  <si>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D18190898</t>
  </si>
  <si>
    <t>INTERCONTINENTAL HOTELS ADR</t>
  </si>
  <si>
    <t>45857P707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</si>
  <si>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</si>
  <si>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</si>
  <si>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</si>
  <si>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</si>
  <si>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</si>
  <si>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</si>
  <si>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</si>
  <si>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</si>
  <si>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</si>
  <si>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</si>
  <si>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</si>
  <si>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</si>
  <si>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</si>
  <si>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</si>
  <si>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</si>
  <si>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</si>
  <si>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</si>
  <si>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</si>
  <si>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</si>
  <si>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</si>
  <si>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</si>
  <si>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</si>
  <si>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</si>
  <si>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</si>
  <si>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</si>
  <si>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</si>
  <si>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</si>
  <si>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</si>
  <si>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</si>
  <si>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</si>
  <si>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</si>
  <si>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</si>
  <si>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</si>
  <si>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</si>
  <si>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</si>
  <si>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</si>
  <si>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</si>
  <si>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</si>
  <si>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</si>
  <si>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</si>
  <si>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</si>
  <si>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BALOISE HOLDING AG   REG</t>
  </si>
  <si>
    <t>712459908</t>
  </si>
  <si>
    <t>NOMURA HOLDINGS INC SPON ADR</t>
  </si>
  <si>
    <t>65535H208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</si>
  <si>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</si>
  <si>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</si>
  <si>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</si>
  <si>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</si>
  <si>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</si>
  <si>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</si>
  <si>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</si>
  <si>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</si>
  <si>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</si>
  <si>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</si>
  <si>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</si>
  <si>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</si>
  <si>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</si>
  <si>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</si>
  <si>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</si>
  <si>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</si>
  <si>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</si>
  <si>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</si>
  <si>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</si>
  <si>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</si>
  <si>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</si>
  <si>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</si>
  <si>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</si>
  <si>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</si>
  <si>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</si>
  <si>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84473L105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</si>
  <si>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</si>
  <si>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</si>
  <si>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</si>
  <si>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</si>
  <si>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</si>
  <si>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</si>
  <si>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</si>
  <si>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</si>
  <si>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</si>
  <si>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</si>
  <si>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</si>
  <si>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</si>
  <si>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</si>
  <si>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</si>
  <si>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</si>
  <si>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</si>
  <si>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</si>
  <si>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MERCK KGAA UNSPONSORED ADR ADR</t>
  </si>
  <si>
    <t>589339100</t>
  </si>
  <si>
    <t>CORE LABORATORIES N.V. COMMON STOCK EUR.02</t>
  </si>
  <si>
    <t>N22717107</t>
  </si>
  <si>
    <t>SYMRISE AG COMMON STOCK</t>
  </si>
  <si>
    <t>DEUTSCHE BANK AG REGISTERED COMMON STOCK</t>
  </si>
  <si>
    <t>MERCK KGAA SPONSORED ADR</t>
  </si>
  <si>
    <t>LOGITECH INTERNATIONAL REG COMMON STOCK CHF.25</t>
  </si>
  <si>
    <t>SOUTH32   ADR</t>
  </si>
  <si>
    <t>JULIUS BAER GROUP LTD UN ADR</t>
  </si>
  <si>
    <t>48137C108</t>
  </si>
  <si>
    <t>SYMRISE AG UNSPON ADR</t>
  </si>
  <si>
    <t>87155N109</t>
  </si>
  <si>
    <t>JULIUS BAER GROUP LTD UN ADR ADR</t>
  </si>
  <si>
    <t>ROYAL MAIL PLC</t>
  </si>
  <si>
    <t>BDVZYZ906</t>
  </si>
  <si>
    <t>PEARSON PLC SPONSORED ADR</t>
  </si>
  <si>
    <t>705015105</t>
  </si>
  <si>
    <t>LONDON STOCK EXCHANGE GROUP</t>
  </si>
  <si>
    <t>B0SWJX907</t>
  </si>
  <si>
    <t>TELEPERFORMANCE</t>
  </si>
  <si>
    <t>599933900</t>
  </si>
  <si>
    <t>ALPS ELECTRIC CO LTD</t>
  </si>
  <si>
    <t>602150005</t>
  </si>
  <si>
    <t>SEIKO EPSON CORP COMMON STOCK</t>
  </si>
  <si>
    <t>NIDEC CORP COMMON STOCK</t>
  </si>
  <si>
    <t>SUBARU CORP COMMON STOCK</t>
  </si>
  <si>
    <t>ASAHI KASEI CORP COMMON STOCK</t>
  </si>
  <si>
    <t>MAKITA CORP COMMON STOCK</t>
  </si>
  <si>
    <t>TDK CORP COMMON STOCK</t>
  </si>
  <si>
    <t>ALPS ELECTRIC CO LTD COMMON STOCK</t>
  </si>
  <si>
    <t>SMITH + NEPHEW PLC  SPON ADR ADR</t>
  </si>
  <si>
    <t>Month-End</t>
  </si>
  <si>
    <t>TOTAL ASSETS</t>
  </si>
  <si>
    <t>LIABILITY  OPTIONS AVG COST</t>
  </si>
  <si>
    <t>TOTAL LIABILITIES</t>
  </si>
  <si>
    <t>NET ASSETS - EXCLUDING MARKET</t>
  </si>
  <si>
    <t>TOTAL NET ASSETS AT MARKET</t>
  </si>
  <si>
    <t>TOTAL EXPENSES</t>
  </si>
  <si>
    <t>NET INCOME - CURRENT PERIOD</t>
  </si>
  <si>
    <t>TOTAL CAPITAL</t>
  </si>
  <si>
    <t>NET CAPITAL AT MARKET</t>
  </si>
  <si>
    <t>BALANCED TRIAL FORMULA</t>
  </si>
  <si>
    <t>TOTAL MKTVAL</t>
  </si>
  <si>
    <t>GROSS ASSETS</t>
  </si>
  <si>
    <t>INC PER SHARE</t>
  </si>
  <si>
    <t>NAV PER SHARE</t>
  </si>
  <si>
    <t>OFFERING PRICE</t>
  </si>
  <si>
    <t>IR</t>
  </si>
  <si>
    <t>SMITHS GROUP PLC COMMON STOCK GBP.375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</si>
</sst>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135">
    <xf numFmtId="0" fontId="0" fillId="0" borderId="0" xfId="0"/>
    <xf numFmtId="0" fontId="5" fillId="0" borderId="0" xfId="0" applyFont="1"/>
    <xf numFmtId="164" fontId="6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43" fontId="11" fillId="0" borderId="0" xfId="1" applyFont="1"/>
    <xf numFmtId="43" fontId="7" fillId="0" borderId="0" xfId="1" applyFont="1"/>
    <xf numFmtId="43" fontId="7" fillId="0" borderId="0" xfId="1" applyFont="1" applyBorder="1"/>
    <xf numFmtId="0" fontId="7" fillId="0" borderId="14" xfId="0" applyFont="1" applyBorder="1"/>
    <xf numFmtId="0" fontId="7" fillId="0" borderId="0" xfId="0" quotePrefix="1" applyFont="1" applyAlignment="1">
      <alignment horizontal="left"/>
    </xf>
    <xf numFmtId="43" fontId="7" fillId="0" borderId="15" xfId="1" applyFont="1" applyBorder="1"/>
    <xf numFmtId="0" fontId="12" fillId="0" borderId="0" xfId="0" applyFont="1"/>
    <xf numFmtId="43" fontId="12" fillId="0" borderId="0" xfId="1" quotePrefix="1" applyFont="1" applyAlignment="1">
      <alignment horizontal="left"/>
    </xf>
    <xf numFmtId="43" fontId="12" fillId="0" borderId="0" xfId="1" applyFont="1"/>
    <xf numFmtId="0" fontId="13" fillId="0" borderId="0" xfId="0" applyFont="1"/>
    <xf numFmtId="165" fontId="7" fillId="0" borderId="0" xfId="0" applyNumberFormat="1" applyFont="1" applyAlignment="1">
      <alignment wrapText="1"/>
    </xf>
    <xf numFmtId="43" fontId="7" fillId="0" borderId="0" xfId="1" applyFont="1" applyAlignment="1">
      <alignment wrapText="1"/>
    </xf>
    <xf numFmtId="166" fontId="7" fillId="0" borderId="0" xfId="3" applyNumberFormat="1" applyFont="1"/>
    <xf numFmtId="43" fontId="7" fillId="0" borderId="0" xfId="0" applyNumberFormat="1" applyFont="1"/>
    <xf numFmtId="0" fontId="7" fillId="0" borderId="12" xfId="0" quotePrefix="1" applyFont="1" applyBorder="1" applyAlignment="1">
      <alignment horizontal="left" wrapText="1"/>
    </xf>
    <xf numFmtId="0" fontId="16" fillId="0" borderId="0" xfId="2"/>
    <xf numFmtId="0" fontId="14" fillId="0" borderId="0" xfId="2" applyFont="1"/>
    <xf numFmtId="0" fontId="15" fillId="0" borderId="0" xfId="2" applyFont="1"/>
    <xf numFmtId="0" fontId="0" fillId="3" borderId="0" xfId="0" applyFill="1"/>
    <xf numFmtId="43" fontId="7" fillId="0" borderId="0" xfId="1" applyFont="1" applyFill="1"/>
    <xf numFmtId="0" fontId="15" fillId="3" borderId="0" xfId="2" applyFont="1" applyFill="1"/>
    <xf numFmtId="15" fontId="7" fillId="0" borderId="31" xfId="0" applyNumberFormat="1" applyFont="1" applyBorder="1"/>
    <xf numFmtId="8" fontId="7" fillId="0" borderId="0" xfId="1" applyNumberFormat="1" applyFont="1" applyFill="1"/>
    <xf numFmtId="0" fontId="3" fillId="0" borderId="0" xfId="2" applyFont="1" applyAlignment="1">
      <alignment horizontal="left"/>
    </xf>
    <xf numFmtId="167" fontId="3" fillId="0" borderId="0" xfId="2" applyNumberFormat="1" applyFont="1" applyAlignment="1">
      <alignment horizontal="right"/>
    </xf>
    <xf numFmtId="168" fontId="3" fillId="0" borderId="0" xfId="2" applyNumberFormat="1" applyFont="1" applyAlignment="1">
      <alignment horizontal="right"/>
    </xf>
    <xf numFmtId="171" fontId="3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167" fontId="3" fillId="0" borderId="0" xfId="2" applyNumberFormat="1" applyFont="1" applyAlignment="1">
      <alignment horizontal="right"/>
    </xf>
    <xf numFmtId="168" fontId="3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169" fontId="3" fillId="0" borderId="0" xfId="2" applyNumberFormat="1" applyFont="1" applyAlignment="1">
      <alignment horizontal="right"/>
    </xf>
    <xf numFmtId="170" fontId="3" fillId="0" borderId="0" xfId="2" applyNumberFormat="1" applyFont="1" applyAlignment="1">
      <alignment horizontal="center"/>
    </xf>
    <xf numFmtId="167" fontId="3" fillId="0" borderId="0" xfId="2" applyNumberFormat="1" applyFont="1" applyAlignment="1">
      <alignment horizontal="right"/>
    </xf>
    <xf numFmtId="168" fontId="3" fillId="0" borderId="0" xfId="2" applyNumberFormat="1" applyFont="1" applyAlignment="1">
      <alignment horizontal="right"/>
    </xf>
    <xf numFmtId="171" fontId="3" fillId="0" borderId="0" xfId="2" applyNumberFormat="1" applyFont="1" applyAlignment="1">
      <alignment horizontal="right"/>
    </xf>
    <xf numFmtId="0" fontId="15" fillId="0" borderId="0" xfId="2" applyFont="1" applyAlignment="1">
      <alignment horizontal="left"/>
    </xf>
    <xf numFmtId="167" fontId="15" fillId="0" borderId="0" xfId="2" applyNumberFormat="1" applyFont="1" applyAlignment="1">
      <alignment horizontal="right"/>
    </xf>
    <xf numFmtId="172" fontId="15" fillId="0" borderId="0" xfId="2" applyNumberFormat="1" applyFont="1" applyAlignment="1">
      <alignment horizontal="left"/>
    </xf>
    <xf numFmtId="43" fontId="7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67" fontId="3" fillId="0" borderId="0" xfId="2" applyNumberFormat="1" applyFont="1" applyAlignment="1">
      <alignment horizontal="right"/>
    </xf>
    <xf numFmtId="172" fontId="3" fillId="0" borderId="0" xfId="2" applyNumberFormat="1" applyFont="1" applyAlignment="1">
      <alignment horizontal="lef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67" fontId="3" fillId="0" borderId="0" xfId="2" applyNumberFormat="1" applyFont="1" applyAlignment="1">
      <alignment horizontal="right"/>
    </xf>
    <xf numFmtId="168" fontId="3" fillId="0" borderId="0" xfId="2" applyNumberFormat="1" applyFont="1" applyAlignment="1">
      <alignment horizontal="righ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4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69" fontId="3" fillId="0" borderId="0" xfId="2" applyNumberFormat="1" applyFont="1" applyAlignment="1">
      <alignment horizontal="right"/>
    </xf>
    <xf numFmtId="170" fontId="3" fillId="0" borderId="0" xfId="2" applyNumberFormat="1" applyFont="1" applyAlignment="1">
      <alignment horizontal="center"/>
    </xf>
    <xf numFmtId="167" fontId="3" fillId="0" borderId="0" xfId="2" applyNumberFormat="1" applyFont="1" applyAlignment="1">
      <alignment horizontal="right"/>
    </xf>
    <xf numFmtId="168" fontId="3" fillId="0" borderId="0" xfId="2" applyNumberFormat="1" applyFont="1" applyAlignment="1">
      <alignment horizontal="right"/>
    </xf>
    <xf numFmtId="171" fontId="3" fillId="0" borderId="0" xfId="2" applyNumberFormat="1" applyFont="1" applyAlignment="1">
      <alignment horizontal="right"/>
    </xf>
    <xf numFmtId="43" fontId="5" fillId="0" borderId="0" xfId="1" applyFont="1" applyAlignment="1">
      <alignment horizontal="center"/>
    </xf>
    <xf numFmtId="43" fontId="7" fillId="0" borderId="0" xfId="1" applyFont="1" applyAlignment="1">
      <alignment horizontal="left"/>
    </xf>
    <xf numFmtId="43" fontId="5" fillId="2" borderId="1" xfId="1" applyFont="1" applyFill="1" applyBorder="1" applyAlignment="1">
      <alignment horizontal="centerContinuous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0" xfId="1" applyFont="1" applyBorder="1" applyAlignment="1">
      <alignment horizontal="center" vertical="center"/>
    </xf>
    <xf numFmtId="43" fontId="3" fillId="0" borderId="0" xfId="1" applyFont="1" applyAlignment="1">
      <alignment horizontal="right"/>
    </xf>
    <xf numFmtId="43" fontId="7" fillId="0" borderId="8" xfId="1" applyFont="1" applyBorder="1" applyAlignment="1">
      <alignment horizontal="center"/>
    </xf>
    <xf numFmtId="43" fontId="7" fillId="0" borderId="8" xfId="1" applyFont="1" applyBorder="1"/>
    <xf numFmtId="43" fontId="7" fillId="0" borderId="13" xfId="1" applyFont="1" applyBorder="1"/>
    <xf numFmtId="43" fontId="7" fillId="0" borderId="9" xfId="1" applyFont="1" applyBorder="1"/>
    <xf numFmtId="43" fontId="7" fillId="0" borderId="17" xfId="1" applyFont="1" applyBorder="1"/>
    <xf numFmtId="43" fontId="7" fillId="0" borderId="12" xfId="1" applyFont="1" applyBorder="1"/>
    <xf numFmtId="43" fontId="7" fillId="0" borderId="18" xfId="1" applyFont="1" applyBorder="1"/>
    <xf numFmtId="43" fontId="7" fillId="0" borderId="16" xfId="1" applyFont="1" applyBorder="1"/>
    <xf numFmtId="43" fontId="7" fillId="0" borderId="20" xfId="1" quotePrefix="1" applyFont="1" applyBorder="1" applyAlignment="1">
      <alignment horizontal="center" wrapText="1"/>
    </xf>
    <xf numFmtId="43" fontId="0" fillId="0" borderId="21" xfId="1" applyFont="1" applyBorder="1" applyAlignment="1">
      <alignment horizontal="center" wrapText="1"/>
    </xf>
    <xf numFmtId="43" fontId="0" fillId="0" borderId="22" xfId="1" applyFont="1" applyBorder="1" applyAlignment="1">
      <alignment horizontal="center" wrapText="1"/>
    </xf>
    <xf numFmtId="43" fontId="0" fillId="0" borderId="13" xfId="1" applyFont="1" applyBorder="1" applyAlignment="1">
      <alignment horizontal="center" wrapText="1"/>
    </xf>
    <xf numFmtId="43" fontId="0" fillId="0" borderId="0" xfId="1" applyFont="1" applyBorder="1" applyAlignment="1">
      <alignment horizontal="center" wrapText="1"/>
    </xf>
    <xf numFmtId="43" fontId="0" fillId="0" borderId="16" xfId="1" applyFont="1" applyBorder="1" applyAlignment="1">
      <alignment horizontal="center" wrapText="1"/>
    </xf>
    <xf numFmtId="43" fontId="0" fillId="0" borderId="23" xfId="1" applyFont="1" applyBorder="1" applyAlignment="1">
      <alignment horizontal="center" wrapText="1"/>
    </xf>
    <xf numFmtId="43" fontId="0" fillId="0" borderId="24" xfId="1" applyFont="1" applyBorder="1" applyAlignment="1">
      <alignment horizontal="center" wrapText="1"/>
    </xf>
    <xf numFmtId="43" fontId="0" fillId="0" borderId="19" xfId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43" fontId="5" fillId="0" borderId="30" xfId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3" fontId="5" fillId="2" borderId="28" xfId="1" applyFont="1" applyFill="1" applyBorder="1" applyAlignment="1">
      <alignment horizontal="center"/>
    </xf>
    <xf numFmtId="43" fontId="5" fillId="2" borderId="29" xfId="1" applyFont="1" applyFill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43" fontId="7" fillId="0" borderId="20" xfId="1" applyFont="1" applyBorder="1" applyAlignment="1">
      <alignment horizontal="center" wrapText="1"/>
    </xf>
    <xf numFmtId="43" fontId="8" fillId="0" borderId="25" xfId="1" quotePrefix="1" applyFont="1" applyBorder="1" applyAlignment="1">
      <alignment horizontal="left"/>
    </xf>
    <xf numFmtId="43" fontId="0" fillId="0" borderId="26" xfId="1" applyFont="1" applyBorder="1" applyAlignment="1"/>
    <xf numFmtId="43" fontId="0" fillId="0" borderId="27" xfId="1" applyFont="1" applyBorder="1" applyAlignment="1"/>
    <xf numFmtId="43" fontId="7" fillId="0" borderId="21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 vertical="center"/>
    </xf>
    <xf numFmtId="43" fontId="7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43" fontId="7" fillId="0" borderId="25" xfId="1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0" fontId="7" fillId="0" borderId="25" xfId="0" applyFont="1" applyBorder="1" applyAlignment="1">
      <alignment horizontal="left"/>
    </xf>
    <xf numFmtId="43" fontId="8" fillId="0" borderId="25" xfId="1" applyFont="1" applyBorder="1" applyAlignment="1">
      <alignment horizontal="left"/>
    </xf>
    <xf numFmtId="8" fontId="7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6">
    <cellStyle name="Comma" xfId="1" builtinId="3"/>
    <cellStyle name="Normal" xfId="0" builtinId="0"/>
    <cellStyle name="Normal 2" xfId="2"/>
    <cellStyle name="Normal 3" xfId="4"/>
    <cellStyle name="Normal 4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0" zoomScaleNormal="80" workbookViewId="0">
      <selection activeCell="E23" sqref="E23"/>
    </sheetView>
  </sheetViews>
  <sheetFormatPr defaultRowHeight="12.75" x14ac:dyDescent="0.2"/>
  <cols>
    <col min="1" max="1" width="10" style="6" customWidth="1"/>
    <col min="2" max="2" width="34.42578125" style="6" customWidth="1"/>
    <col min="3" max="3" width="9.140625" style="6" customWidth="1"/>
    <col min="4" max="4" width="24.42578125" style="20" bestFit="1" customWidth="1"/>
    <col min="5" max="5" width="20.140625" style="20" customWidth="1"/>
    <col min="6" max="6" width="17.7109375" style="20" customWidth="1"/>
    <col min="7" max="7" width="48.7109375" style="6" bestFit="1" customWidth="1"/>
    <col min="8" max="8" width="53.5703125" style="6" bestFit="1" customWidth="1"/>
  </cols>
  <sheetData>
    <row r="1" spans="1:8" s="16" customFormat="1" ht="31.5" customHeight="1" x14ac:dyDescent="0.35">
      <c r="A1" s="28" t="s">
        <v>22</v>
      </c>
      <c r="B1" s="18"/>
      <c r="C1" s="18"/>
      <c r="D1" s="19"/>
      <c r="E1" s="19"/>
      <c r="F1" s="19"/>
      <c r="G1" s="18"/>
      <c r="H1" s="18"/>
    </row>
    <row r="3" spans="1:8" x14ac:dyDescent="0.2">
      <c r="C3" s="15"/>
      <c r="D3" s="21"/>
      <c r="E3" s="21"/>
      <c r="F3" s="21"/>
      <c r="G3" s="15"/>
    </row>
    <row r="4" spans="1:8" ht="20.25" customHeight="1" x14ac:dyDescent="0.2">
      <c r="A4" s="6" t="s">
        <v>21</v>
      </c>
      <c r="B4" s="22" t="s">
        <v>154</v>
      </c>
      <c r="C4" s="15"/>
      <c r="D4" s="21"/>
      <c r="E4" s="21"/>
      <c r="F4" s="21"/>
      <c r="G4" s="15"/>
    </row>
    <row r="5" spans="1:8" ht="21.75" customHeight="1" x14ac:dyDescent="0.2">
      <c r="A5" s="6" t="s">
        <v>320</v>
      </c>
      <c r="B5" s="40">
        <v>43404</v>
      </c>
      <c r="C5" s="15"/>
      <c r="D5" s="21"/>
      <c r="E5" s="21"/>
      <c r="F5" s="21"/>
      <c r="G5" s="15"/>
    </row>
    <row r="6" spans="1:8" x14ac:dyDescent="0.2">
      <c r="C6" s="15"/>
      <c r="D6" s="21"/>
      <c r="E6" s="21"/>
      <c r="F6" s="21"/>
      <c r="G6" s="15"/>
    </row>
    <row r="7" spans="1:8" x14ac:dyDescent="0.2">
      <c r="C7" s="15"/>
      <c r="D7" s="21"/>
      <c r="E7" s="21"/>
      <c r="F7" s="21"/>
      <c r="G7" s="15"/>
    </row>
    <row r="13" spans="1:8" s="17" customFormat="1" ht="13.5" x14ac:dyDescent="0.25">
      <c r="A13" s="25" t="s">
        <v>23</v>
      </c>
      <c r="B13" s="25"/>
      <c r="C13" s="25"/>
      <c r="D13" s="26" t="s">
        <v>32</v>
      </c>
      <c r="E13" s="27" t="s">
        <v>25</v>
      </c>
      <c r="F13" s="27" t="s">
        <v>27</v>
      </c>
      <c r="G13" s="25" t="s">
        <v>28</v>
      </c>
      <c r="H13" s="25" t="s">
        <v>44</v>
      </c>
    </row>
    <row r="15" spans="1:8" x14ac:dyDescent="0.2">
      <c r="A15" s="23" t="s">
        <v>24</v>
      </c>
      <c r="D15" s="38">
        <f ca="1">SUMIF(Trial!$A$3:$G$17,'Summary Sheet'!A15,Trial!$G$3:$G$17)-SUMIF(Trial!$A$20:$G$28,'Summary Sheet'!A15,Trial!$G$20:$G$28)+SUMIF(Trial!$A$32:$G$40,'Summary Sheet'!A15,Trial!$G$32:$G$40)</f>
        <v>61499711.540000007</v>
      </c>
      <c r="E15" s="41">
        <f>+Recon!H3</f>
        <v>61499711.539999992</v>
      </c>
      <c r="F15" s="20">
        <f ca="1">+D15-E15</f>
        <v>0</v>
      </c>
      <c r="G15" s="6" t="s">
        <v>31</v>
      </c>
      <c r="H15" s="6" t="s">
        <v>45</v>
      </c>
    </row>
    <row r="16" spans="1:8" x14ac:dyDescent="0.2">
      <c r="A16" s="6" t="s">
        <v>26</v>
      </c>
      <c r="D16" s="38">
        <f ca="1">SUMIF(Trial!$A$3:$G$17,'Summary Sheet'!A16,Trial!$G$3:$G$17)-SUMIF(Trial!$A$20:$G$28,'Summary Sheet'!A16,Trial!$G$20:$G$28)+SUMIF(Trial!$A$32:$G$40,'Summary Sheet'!A16,Trial!$G$32:$G$40)</f>
        <v>129730.87999999999</v>
      </c>
      <c r="E16" s="41">
        <f>+Recon!B3</f>
        <v>100428.44</v>
      </c>
      <c r="F16" s="20">
        <f ca="1">+D16-E16</f>
        <v>29302.439999999988</v>
      </c>
      <c r="G16" s="6" t="s">
        <v>31</v>
      </c>
      <c r="H16" s="6" t="s">
        <v>46</v>
      </c>
    </row>
    <row r="17" spans="1:7" x14ac:dyDescent="0.2">
      <c r="A17" s="23" t="s">
        <v>38</v>
      </c>
      <c r="D17" s="38">
        <f ca="1">SUMIF(Trial!$A$3:$G$17,'Summary Sheet'!A17,Trial!$G$3:$G$17)-SUMIF(Trial!$A$20:$G$28,'Summary Sheet'!A17,Trial!$G$20:$G$28)+SUMIF(Trial!$A$32:$G$40,'Summary Sheet'!A17,Trial!$G$32:$G$40)</f>
        <v>0</v>
      </c>
      <c r="E17" s="38">
        <v>0</v>
      </c>
      <c r="F17" s="20">
        <f ca="1">+D17-E17</f>
        <v>0</v>
      </c>
    </row>
    <row r="18" spans="1:7" x14ac:dyDescent="0.2">
      <c r="A18" s="6" t="s">
        <v>29</v>
      </c>
      <c r="D18" s="38">
        <f ca="1">SUMIF(Trial!$A$3:$G$17,'Summary Sheet'!A18,Trial!$G$3:$G$17)-SUMIF(Trial!$A$20:$G$28,'Summary Sheet'!A18,Trial!$G$20:$G$28)+SUMIF(Trial!$A$32:$G$40,'Summary Sheet'!A18,Trial!$G$32:$G$40)</f>
        <v>0</v>
      </c>
      <c r="E18" s="38">
        <v>0</v>
      </c>
      <c r="F18" s="20">
        <f ca="1">+D18-E18</f>
        <v>0</v>
      </c>
      <c r="G18" s="6" t="s">
        <v>40</v>
      </c>
    </row>
    <row r="19" spans="1:7" x14ac:dyDescent="0.2">
      <c r="A19" s="6" t="s">
        <v>30</v>
      </c>
      <c r="D19" s="38">
        <f ca="1">SUMIF(Trial!$A$3:$G$17,'Summary Sheet'!A19,Trial!$G$3:$G$17)-SUMIF(Trial!$A$20:$G$28,'Summary Sheet'!A19,Trial!$G$20:$G$28)+SUMIF(Trial!$A$32:$G$40,'Summary Sheet'!A19,Trial!$G$32:$G$40)</f>
        <v>0</v>
      </c>
      <c r="E19" s="38">
        <v>0</v>
      </c>
      <c r="F19" s="20">
        <f ca="1">+D19-E19</f>
        <v>0</v>
      </c>
    </row>
    <row r="20" spans="1:7" x14ac:dyDescent="0.2">
      <c r="A20" s="6" t="s">
        <v>64</v>
      </c>
      <c r="D20" s="38">
        <f ca="1">SUMIF(Trial!$A$3:$G$17,'Summary Sheet'!A20,Trial!$G$3:$G$17)-SUMIF(Trial!$A$20:$G$28,'Summary Sheet'!A20,Trial!$G$20:$G$28)+SUMIF(Trial!$A$32:$G$40,'Summary Sheet'!A20,Trial!$G$32:$G$40)</f>
        <v>0</v>
      </c>
      <c r="E20" s="38">
        <v>0</v>
      </c>
    </row>
    <row r="21" spans="1:7" x14ac:dyDescent="0.2">
      <c r="A21" s="6" t="s">
        <v>36</v>
      </c>
      <c r="D21" s="38">
        <f ca="1">SUMIF(Trial!$A$3:$G$17,'Summary Sheet'!A21,Trial!$G$3:$G$17)-SUMIF(Trial!$A$20:$G$28,'Summary Sheet'!A21,Trial!$G$20:$G$28)+SUMIF(Trial!$A$32:$G$40,'Summary Sheet'!A21,Trial!$G$32:$G$40)</f>
        <v>0</v>
      </c>
      <c r="E21" s="38">
        <v>0</v>
      </c>
    </row>
    <row r="23" spans="1:7" x14ac:dyDescent="0.2">
      <c r="B23" s="6" t="s">
        <v>33</v>
      </c>
      <c r="D23" s="24">
        <f ca="1">SUM(D14:D22)</f>
        <v>61629442.420000009</v>
      </c>
      <c r="E23" s="24">
        <f>SUM(E14:E22)</f>
        <v>61600139.979999989</v>
      </c>
      <c r="F23" s="24">
        <f ca="1">SUM(F14:F22)</f>
        <v>29302.439999999988</v>
      </c>
    </row>
    <row r="24" spans="1:7" x14ac:dyDescent="0.2">
      <c r="B24" s="23" t="s">
        <v>39</v>
      </c>
      <c r="D24" s="24">
        <f>Trial!G43</f>
        <v>61629442.420000002</v>
      </c>
    </row>
    <row r="25" spans="1:7" x14ac:dyDescent="0.2">
      <c r="G25" s="32"/>
    </row>
    <row r="26" spans="1:7" x14ac:dyDescent="0.2">
      <c r="B26" s="23" t="s">
        <v>52</v>
      </c>
      <c r="D26" s="20">
        <f ca="1">+D23-D24</f>
        <v>0</v>
      </c>
      <c r="F26" s="31">
        <f ca="1">(+F23-F18)/D23</f>
        <v>4.7546170871230775E-4</v>
      </c>
    </row>
    <row r="33" spans="1:8" s="16" customFormat="1" ht="13.5" x14ac:dyDescent="0.25">
      <c r="A33" s="25" t="s">
        <v>34</v>
      </c>
      <c r="B33" s="18"/>
      <c r="C33" s="18"/>
      <c r="D33" s="19"/>
      <c r="E33" s="19"/>
      <c r="F33" s="19"/>
      <c r="G33" s="18"/>
      <c r="H33" s="18"/>
    </row>
    <row r="34" spans="1:8" x14ac:dyDescent="0.2">
      <c r="A34" s="6" t="s">
        <v>68</v>
      </c>
      <c r="C34" s="20"/>
      <c r="F34" s="6"/>
      <c r="H34"/>
    </row>
    <row r="35" spans="1:8" x14ac:dyDescent="0.2">
      <c r="A35" s="6" t="s">
        <v>69</v>
      </c>
      <c r="C35" s="20"/>
      <c r="F35" s="6"/>
      <c r="H35"/>
    </row>
    <row r="36" spans="1:8" x14ac:dyDescent="0.2">
      <c r="A36" s="6" t="s">
        <v>65</v>
      </c>
      <c r="C36" s="20"/>
      <c r="F36" s="6"/>
      <c r="H36"/>
    </row>
    <row r="37" spans="1:8" x14ac:dyDescent="0.2">
      <c r="A37" s="6" t="s">
        <v>66</v>
      </c>
      <c r="C37" s="20"/>
      <c r="F37" s="6"/>
      <c r="H37"/>
    </row>
    <row r="38" spans="1:8" x14ac:dyDescent="0.2">
      <c r="A38" s="6" t="s">
        <v>67</v>
      </c>
      <c r="C38" s="20"/>
      <c r="F38" s="6"/>
      <c r="H38"/>
    </row>
    <row r="39" spans="1:8" x14ac:dyDescent="0.2">
      <c r="A39" s="6" t="s">
        <v>70</v>
      </c>
      <c r="C39" s="20"/>
      <c r="F39" s="6"/>
      <c r="H39"/>
    </row>
  </sheetData>
  <pageMargins left="0.7" right="0.7" top="0.75" bottom="0.75" header="0.3" footer="0.3"/>
  <pageSetup orientation="portrait" r:id="rId1"/>
  <headerFooter differentOddEven="1">
    <oddFooter>&amp;C&amp;11&amp;K000000&amp;"Calibri,Regular"
Information Classification: Limited Access&amp;L&amp;"Arial,Regular"&amp;9Information Classification: General</oddFooter>
    <evenFooter>&amp;C&amp;11&amp;K000000&amp;"Calibri,Regular"
Information Classification: Limited Access&amp;L&amp;"Arial,Regular"&amp;9Information Classification: General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5"/>
  <sheetViews>
    <sheetView zoomScale="85" zoomScaleNormal="85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F1" sqref="F1:Q1048576"/>
    </sheetView>
  </sheetViews>
  <sheetFormatPr defaultColWidth="9.140625" defaultRowHeight="12.75" x14ac:dyDescent="0.2"/>
  <cols>
    <col min="1" max="1" width="11.7109375" style="10" bestFit="1" customWidth="1"/>
    <col min="2" max="2" width="6.7109375" style="10" customWidth="1"/>
    <col min="3" max="3" width="4.7109375" style="10" bestFit="1" customWidth="1"/>
    <col min="4" max="4" width="32.28515625" style="10" bestFit="1" customWidth="1"/>
    <col min="5" max="5" width="10.7109375" style="11" customWidth="1"/>
    <col min="6" max="6" width="15.28515625" style="20" customWidth="1"/>
    <col min="7" max="7" width="24" style="20" customWidth="1"/>
    <col min="8" max="8" width="11.85546875" style="20" bestFit="1" customWidth="1"/>
    <col min="9" max="9" width="13.5703125" style="20" customWidth="1"/>
    <col min="10" max="10" width="12.7109375" style="20" customWidth="1"/>
    <col min="11" max="11" width="11" style="58" customWidth="1"/>
    <col min="12" max="13" width="15.85546875" style="58" bestFit="1" customWidth="1"/>
    <col min="14" max="14" width="14.7109375" style="58" bestFit="1" customWidth="1"/>
    <col min="15" max="16" width="12.42578125" style="20" bestFit="1" customWidth="1"/>
    <col min="17" max="17" width="11.85546875" style="20" customWidth="1"/>
    <col min="18" max="18" width="24.28515625" style="12" customWidth="1"/>
    <col min="19" max="19" width="21.7109375" style="12" customWidth="1"/>
    <col min="20" max="16384" width="9.140625" style="6"/>
  </cols>
  <sheetData>
    <row r="1" spans="1:19" ht="13.5" thickBot="1" x14ac:dyDescent="0.25"/>
    <row r="2" spans="1:19" ht="13.5" thickBot="1" x14ac:dyDescent="0.25">
      <c r="A2" s="128" t="s">
        <v>37</v>
      </c>
      <c r="B2" s="129"/>
      <c r="C2" s="129"/>
      <c r="D2" s="129"/>
      <c r="E2" s="130"/>
      <c r="G2" s="132" t="s">
        <v>16</v>
      </c>
      <c r="H2" s="121"/>
      <c r="I2" s="121"/>
      <c r="J2" s="121"/>
      <c r="K2" s="122"/>
      <c r="M2" s="120" t="s">
        <v>43</v>
      </c>
      <c r="N2" s="121"/>
      <c r="O2" s="121"/>
      <c r="P2" s="121"/>
      <c r="Q2" s="122"/>
    </row>
    <row r="3" spans="1:19" x14ac:dyDescent="0.2">
      <c r="A3" s="14" t="s">
        <v>11</v>
      </c>
      <c r="B3" s="133">
        <f>SUM(P:P)</f>
        <v>100428.44</v>
      </c>
      <c r="C3" s="133"/>
      <c r="D3" s="133"/>
      <c r="E3" s="134"/>
      <c r="F3" s="20" t="s">
        <v>41</v>
      </c>
      <c r="G3" s="78" t="s">
        <v>11</v>
      </c>
      <c r="H3" s="125">
        <f>SUM(M13:M59998)</f>
        <v>61499711.539999992</v>
      </c>
      <c r="I3" s="125"/>
      <c r="J3" s="125"/>
      <c r="K3" s="126"/>
      <c r="L3" s="20" t="s">
        <v>41</v>
      </c>
      <c r="M3" s="78" t="s">
        <v>11</v>
      </c>
      <c r="N3" s="123">
        <f>SUM(G13:G59998)</f>
        <v>31194624.82</v>
      </c>
      <c r="O3" s="123"/>
      <c r="P3" s="123"/>
      <c r="Q3" s="124"/>
      <c r="R3" s="6" t="s">
        <v>41</v>
      </c>
    </row>
    <row r="4" spans="1:19" x14ac:dyDescent="0.2">
      <c r="A4" s="14" t="s">
        <v>12</v>
      </c>
      <c r="B4" s="133">
        <f>SUM(O:O)</f>
        <v>100428.44</v>
      </c>
      <c r="C4" s="133"/>
      <c r="D4" s="133"/>
      <c r="E4" s="134"/>
      <c r="F4" s="20" t="s">
        <v>41</v>
      </c>
      <c r="G4" s="78" t="s">
        <v>12</v>
      </c>
      <c r="H4" s="125">
        <f>SUM(L13:L59999)</f>
        <v>61499711.539999992</v>
      </c>
      <c r="I4" s="125"/>
      <c r="J4" s="125"/>
      <c r="K4" s="126"/>
      <c r="L4" s="20" t="s">
        <v>41</v>
      </c>
      <c r="M4" s="78" t="s">
        <v>12</v>
      </c>
      <c r="N4" s="125">
        <f>SUM(F13:F59999)</f>
        <v>31194624.82</v>
      </c>
      <c r="O4" s="125"/>
      <c r="P4" s="125"/>
      <c r="Q4" s="126"/>
      <c r="R4" s="6" t="s">
        <v>41</v>
      </c>
      <c r="S4" s="30">
        <v>1806476.8499999999</v>
      </c>
    </row>
    <row r="5" spans="1:19" ht="13.5" thickBot="1" x14ac:dyDescent="0.25">
      <c r="A5" s="14" t="s">
        <v>13</v>
      </c>
      <c r="B5" s="133">
        <f>B4-B3</f>
        <v>0</v>
      </c>
      <c r="C5" s="133"/>
      <c r="D5" s="133"/>
      <c r="E5" s="134"/>
      <c r="F5" s="20" t="s">
        <v>10</v>
      </c>
      <c r="G5" s="78" t="s">
        <v>13</v>
      </c>
      <c r="H5" s="125">
        <f>H4-H3</f>
        <v>0</v>
      </c>
      <c r="I5" s="125"/>
      <c r="J5" s="125"/>
      <c r="K5" s="126"/>
      <c r="M5" s="78" t="s">
        <v>13</v>
      </c>
      <c r="N5" s="125">
        <f>N4-N3</f>
        <v>0</v>
      </c>
      <c r="O5" s="125"/>
      <c r="P5" s="125"/>
      <c r="Q5" s="126"/>
      <c r="S5" s="30">
        <f>+S4-B4</f>
        <v>1706048.41</v>
      </c>
    </row>
    <row r="6" spans="1:19" ht="13.5" thickBot="1" x14ac:dyDescent="0.25">
      <c r="A6" s="131" t="s">
        <v>14</v>
      </c>
      <c r="B6" s="129"/>
      <c r="C6" s="129"/>
      <c r="D6" s="129"/>
      <c r="E6" s="130"/>
      <c r="G6" s="127" t="s">
        <v>14</v>
      </c>
      <c r="H6" s="121"/>
      <c r="I6" s="121"/>
      <c r="J6" s="121"/>
      <c r="K6" s="122"/>
      <c r="M6" s="127" t="s">
        <v>14</v>
      </c>
      <c r="N6" s="121"/>
      <c r="O6" s="121"/>
      <c r="P6" s="121"/>
      <c r="Q6" s="122"/>
      <c r="S6" s="29"/>
    </row>
    <row r="7" spans="1:19" ht="12.75" customHeight="1" x14ac:dyDescent="0.2">
      <c r="A7" s="13"/>
      <c r="B7" s="110" t="s">
        <v>42</v>
      </c>
      <c r="C7" s="111"/>
      <c r="D7" s="111"/>
      <c r="E7" s="112"/>
      <c r="G7" s="79"/>
      <c r="H7" s="119" t="s">
        <v>48</v>
      </c>
      <c r="I7" s="94"/>
      <c r="J7" s="94"/>
      <c r="K7" s="95"/>
      <c r="M7" s="93" t="s">
        <v>49</v>
      </c>
      <c r="N7" s="94"/>
      <c r="O7" s="94"/>
      <c r="P7" s="95"/>
      <c r="Q7" s="58"/>
    </row>
    <row r="8" spans="1:19" x14ac:dyDescent="0.2">
      <c r="A8" s="13"/>
      <c r="B8" s="113"/>
      <c r="C8" s="114"/>
      <c r="D8" s="114"/>
      <c r="E8" s="115"/>
      <c r="F8" s="20" t="s">
        <v>15</v>
      </c>
      <c r="G8" s="79"/>
      <c r="H8" s="96"/>
      <c r="I8" s="97"/>
      <c r="J8" s="97"/>
      <c r="K8" s="98"/>
      <c r="L8" s="20" t="s">
        <v>15</v>
      </c>
      <c r="M8" s="96"/>
      <c r="N8" s="97"/>
      <c r="O8" s="97"/>
      <c r="P8" s="98"/>
      <c r="Q8" s="20" t="s">
        <v>15</v>
      </c>
    </row>
    <row r="9" spans="1:19" ht="13.5" thickBot="1" x14ac:dyDescent="0.25">
      <c r="A9" s="13"/>
      <c r="B9" s="116"/>
      <c r="C9" s="117"/>
      <c r="D9" s="117"/>
      <c r="E9" s="118"/>
      <c r="G9" s="79"/>
      <c r="H9" s="99"/>
      <c r="I9" s="100"/>
      <c r="J9" s="100"/>
      <c r="K9" s="101"/>
      <c r="L9" s="20"/>
      <c r="M9" s="99"/>
      <c r="N9" s="100"/>
      <c r="O9" s="100"/>
      <c r="P9" s="101"/>
    </row>
    <row r="11" spans="1:19" s="1" customFormat="1" x14ac:dyDescent="0.2">
      <c r="A11" s="104" t="s">
        <v>8</v>
      </c>
      <c r="B11" s="104" t="s">
        <v>0</v>
      </c>
      <c r="C11" s="104" t="s">
        <v>1</v>
      </c>
      <c r="D11" s="107" t="s">
        <v>9</v>
      </c>
      <c r="E11" s="107" t="s">
        <v>2</v>
      </c>
      <c r="F11" s="80" t="s">
        <v>17</v>
      </c>
      <c r="G11" s="80"/>
      <c r="H11" s="105" t="s">
        <v>3</v>
      </c>
      <c r="I11" s="80" t="s">
        <v>54</v>
      </c>
      <c r="J11" s="80"/>
      <c r="K11" s="105" t="s">
        <v>3</v>
      </c>
      <c r="L11" s="108" t="s">
        <v>18</v>
      </c>
      <c r="M11" s="109"/>
      <c r="N11" s="105" t="s">
        <v>3</v>
      </c>
      <c r="O11" s="80" t="s">
        <v>4</v>
      </c>
      <c r="P11" s="80"/>
      <c r="Q11" s="105" t="s">
        <v>3</v>
      </c>
      <c r="R11" s="102" t="s">
        <v>55</v>
      </c>
      <c r="S11" s="102" t="s">
        <v>5</v>
      </c>
    </row>
    <row r="12" spans="1:19" s="1" customFormat="1" x14ac:dyDescent="0.2">
      <c r="A12" s="104"/>
      <c r="B12" s="104"/>
      <c r="C12" s="104"/>
      <c r="D12" s="107"/>
      <c r="E12" s="107"/>
      <c r="F12" s="81" t="s">
        <v>6</v>
      </c>
      <c r="G12" s="82" t="s">
        <v>7</v>
      </c>
      <c r="H12" s="106"/>
      <c r="I12" s="81" t="s">
        <v>6</v>
      </c>
      <c r="J12" s="82" t="s">
        <v>7</v>
      </c>
      <c r="K12" s="106"/>
      <c r="L12" s="83" t="s">
        <v>6</v>
      </c>
      <c r="M12" s="83" t="s">
        <v>7</v>
      </c>
      <c r="N12" s="106"/>
      <c r="O12" s="81" t="s">
        <v>6</v>
      </c>
      <c r="P12" s="82" t="s">
        <v>7</v>
      </c>
      <c r="Q12" s="106"/>
      <c r="R12" s="103"/>
      <c r="S12" s="103"/>
    </row>
    <row r="13" spans="1:19" x14ac:dyDescent="0.2">
      <c r="A13" s="2">
        <v>43404</v>
      </c>
      <c r="B13" s="3" t="s">
        <v>285</v>
      </c>
      <c r="C13" s="3"/>
      <c r="D13" s="72" t="s">
        <v>164</v>
      </c>
      <c r="E13" s="72" t="s">
        <v>165</v>
      </c>
      <c r="F13" s="84">
        <v>531811.79</v>
      </c>
      <c r="G13" s="84">
        <v>531811.79</v>
      </c>
      <c r="H13" s="85">
        <f>F13-G13</f>
        <v>0</v>
      </c>
      <c r="I13" s="84">
        <v>100</v>
      </c>
      <c r="J13" s="84">
        <v>100</v>
      </c>
      <c r="K13" s="86">
        <f>I13-J13</f>
        <v>0</v>
      </c>
      <c r="L13" s="84">
        <v>531811.79</v>
      </c>
      <c r="M13" s="84">
        <v>531811.79</v>
      </c>
      <c r="N13" s="87">
        <f>L13-M13</f>
        <v>0</v>
      </c>
      <c r="O13" s="88">
        <v>1041.9000000000001</v>
      </c>
      <c r="P13" s="89">
        <v>1041.9000000000001</v>
      </c>
      <c r="Q13" s="85">
        <f t="shared" ref="Q13:Q72" si="0">O13-P13</f>
        <v>0</v>
      </c>
      <c r="R13" s="4"/>
      <c r="S13" s="5"/>
    </row>
    <row r="14" spans="1:19" x14ac:dyDescent="0.2">
      <c r="A14" s="2">
        <v>43404</v>
      </c>
      <c r="B14" s="3" t="s">
        <v>285</v>
      </c>
      <c r="C14" s="7"/>
      <c r="D14" s="72" t="s">
        <v>240</v>
      </c>
      <c r="E14" s="72" t="s">
        <v>222</v>
      </c>
      <c r="F14" s="84">
        <v>82379.13</v>
      </c>
      <c r="G14" s="84">
        <v>82379.13</v>
      </c>
      <c r="H14" s="85">
        <f t="shared" ref="H14:H75" si="1">F14-G14</f>
        <v>0</v>
      </c>
      <c r="I14" s="84">
        <v>0.99413499999999999</v>
      </c>
      <c r="J14" s="84">
        <v>0.99413499999999999</v>
      </c>
      <c r="K14" s="86">
        <f t="shared" ref="K14:K72" si="2">I14-J14</f>
        <v>0</v>
      </c>
      <c r="L14" s="84">
        <v>81895.94</v>
      </c>
      <c r="M14" s="84">
        <v>81895.94</v>
      </c>
      <c r="N14" s="87">
        <f t="shared" ref="N14:N75" si="3">L14-M14</f>
        <v>0</v>
      </c>
      <c r="O14" s="88"/>
      <c r="P14" s="90"/>
      <c r="Q14" s="85">
        <f t="shared" si="0"/>
        <v>0</v>
      </c>
      <c r="R14" s="8"/>
      <c r="S14" s="9"/>
    </row>
    <row r="15" spans="1:19" ht="25.5" x14ac:dyDescent="0.2">
      <c r="A15" s="2">
        <v>43404</v>
      </c>
      <c r="B15" s="3" t="s">
        <v>285</v>
      </c>
      <c r="C15" s="7"/>
      <c r="D15" s="72" t="s">
        <v>228</v>
      </c>
      <c r="E15" s="72" t="s">
        <v>229</v>
      </c>
      <c r="F15" s="84">
        <v>13700</v>
      </c>
      <c r="G15" s="84">
        <v>13700</v>
      </c>
      <c r="H15" s="85">
        <f t="shared" si="1"/>
        <v>0</v>
      </c>
      <c r="I15" s="84">
        <v>107.26</v>
      </c>
      <c r="J15" s="84">
        <v>107.26</v>
      </c>
      <c r="K15" s="86">
        <f t="shared" si="2"/>
        <v>0</v>
      </c>
      <c r="L15" s="84">
        <v>1469462</v>
      </c>
      <c r="M15" s="84">
        <v>1469462</v>
      </c>
      <c r="N15" s="87">
        <f t="shared" si="3"/>
        <v>0</v>
      </c>
      <c r="O15" s="88"/>
      <c r="P15" s="91"/>
      <c r="Q15" s="85">
        <f t="shared" si="0"/>
        <v>0</v>
      </c>
      <c r="R15" s="8" t="s">
        <v>51</v>
      </c>
      <c r="S15" s="9"/>
    </row>
    <row r="16" spans="1:19" x14ac:dyDescent="0.2">
      <c r="A16" s="2">
        <v>43404</v>
      </c>
      <c r="B16" s="3" t="s">
        <v>285</v>
      </c>
      <c r="C16" s="7"/>
      <c r="D16" s="72" t="s">
        <v>218</v>
      </c>
      <c r="E16" s="72" t="s">
        <v>219</v>
      </c>
      <c r="F16" s="84">
        <v>40414</v>
      </c>
      <c r="G16" s="84">
        <v>40414</v>
      </c>
      <c r="H16" s="85">
        <f t="shared" si="1"/>
        <v>0</v>
      </c>
      <c r="I16" s="84">
        <v>29.528791999999999</v>
      </c>
      <c r="J16" s="84">
        <v>29.528791999999999</v>
      </c>
      <c r="K16" s="86">
        <f t="shared" si="2"/>
        <v>0</v>
      </c>
      <c r="L16" s="84">
        <v>1193376.58</v>
      </c>
      <c r="M16" s="84">
        <v>1193376.58</v>
      </c>
      <c r="N16" s="87">
        <f t="shared" si="3"/>
        <v>0</v>
      </c>
      <c r="O16" s="88"/>
      <c r="P16" s="91"/>
      <c r="Q16" s="85">
        <f t="shared" si="0"/>
        <v>0</v>
      </c>
      <c r="R16" s="8"/>
      <c r="S16" s="9"/>
    </row>
    <row r="17" spans="1:19" x14ac:dyDescent="0.2">
      <c r="A17" s="2">
        <v>43404</v>
      </c>
      <c r="B17" s="3" t="s">
        <v>285</v>
      </c>
      <c r="C17" s="7"/>
      <c r="D17" s="72" t="s">
        <v>178</v>
      </c>
      <c r="E17" s="72" t="s">
        <v>179</v>
      </c>
      <c r="F17" s="84">
        <v>59863</v>
      </c>
      <c r="G17" s="84">
        <v>59863</v>
      </c>
      <c r="H17" s="85">
        <f t="shared" si="1"/>
        <v>0</v>
      </c>
      <c r="I17" s="84">
        <v>10.716298</v>
      </c>
      <c r="J17" s="84">
        <v>10.716298</v>
      </c>
      <c r="K17" s="86">
        <f t="shared" si="2"/>
        <v>0</v>
      </c>
      <c r="L17" s="84">
        <v>641509.75</v>
      </c>
      <c r="M17" s="84">
        <v>641509.75</v>
      </c>
      <c r="N17" s="87">
        <f t="shared" si="3"/>
        <v>0</v>
      </c>
      <c r="O17" s="88"/>
      <c r="P17" s="90"/>
      <c r="Q17" s="85">
        <f t="shared" si="0"/>
        <v>0</v>
      </c>
      <c r="R17" s="8"/>
      <c r="S17" s="9"/>
    </row>
    <row r="18" spans="1:19" x14ac:dyDescent="0.2">
      <c r="A18" s="2">
        <v>43404</v>
      </c>
      <c r="B18" s="3" t="s">
        <v>285</v>
      </c>
      <c r="C18" s="7"/>
      <c r="D18" s="72" t="s">
        <v>268</v>
      </c>
      <c r="E18" s="72" t="s">
        <v>269</v>
      </c>
      <c r="F18" s="84">
        <v>16274</v>
      </c>
      <c r="G18" s="84">
        <v>16274</v>
      </c>
      <c r="H18" s="85">
        <f t="shared" si="1"/>
        <v>0</v>
      </c>
      <c r="I18" s="84">
        <v>138.08000000000001</v>
      </c>
      <c r="J18" s="84">
        <v>138.08000000000001</v>
      </c>
      <c r="K18" s="86">
        <f t="shared" si="2"/>
        <v>0</v>
      </c>
      <c r="L18" s="84">
        <v>2247113.92</v>
      </c>
      <c r="M18" s="84">
        <v>2247113.92</v>
      </c>
      <c r="N18" s="87">
        <f t="shared" si="3"/>
        <v>0</v>
      </c>
      <c r="O18" s="88"/>
      <c r="P18" s="91"/>
      <c r="Q18" s="85">
        <f t="shared" si="0"/>
        <v>0</v>
      </c>
      <c r="R18" s="8"/>
      <c r="S18" s="9"/>
    </row>
    <row r="19" spans="1:19" ht="25.5" x14ac:dyDescent="0.2">
      <c r="A19" s="2">
        <v>43404</v>
      </c>
      <c r="B19" s="3" t="s">
        <v>285</v>
      </c>
      <c r="C19" s="7"/>
      <c r="D19" s="72" t="s">
        <v>251</v>
      </c>
      <c r="E19" s="72" t="s">
        <v>252</v>
      </c>
      <c r="F19" s="84">
        <v>14596</v>
      </c>
      <c r="G19" s="84">
        <v>14596</v>
      </c>
      <c r="H19" s="85">
        <f t="shared" si="1"/>
        <v>0</v>
      </c>
      <c r="I19" s="84">
        <v>117.11</v>
      </c>
      <c r="J19" s="84">
        <v>117.11</v>
      </c>
      <c r="K19" s="86">
        <f t="shared" si="2"/>
        <v>0</v>
      </c>
      <c r="L19" s="84">
        <v>1709337.56</v>
      </c>
      <c r="M19" s="84">
        <v>1709337.56</v>
      </c>
      <c r="N19" s="87">
        <f t="shared" si="3"/>
        <v>0</v>
      </c>
      <c r="O19" s="88"/>
      <c r="P19" s="84"/>
      <c r="Q19" s="85">
        <f t="shared" si="0"/>
        <v>0</v>
      </c>
      <c r="R19" s="33" t="s">
        <v>53</v>
      </c>
      <c r="S19" s="9"/>
    </row>
    <row r="20" spans="1:19" x14ac:dyDescent="0.2">
      <c r="A20" s="2">
        <v>43404</v>
      </c>
      <c r="B20" s="3" t="s">
        <v>285</v>
      </c>
      <c r="C20" s="7"/>
      <c r="D20" s="72" t="s">
        <v>168</v>
      </c>
      <c r="E20" s="72" t="s">
        <v>169</v>
      </c>
      <c r="F20" s="84">
        <v>27647</v>
      </c>
      <c r="G20" s="84">
        <v>27647</v>
      </c>
      <c r="H20" s="85">
        <f t="shared" si="1"/>
        <v>0</v>
      </c>
      <c r="I20" s="84">
        <v>61.7</v>
      </c>
      <c r="J20" s="84">
        <v>61.7</v>
      </c>
      <c r="K20" s="86">
        <f t="shared" si="2"/>
        <v>0</v>
      </c>
      <c r="L20" s="84">
        <v>1705819.9</v>
      </c>
      <c r="M20" s="84">
        <v>1705819.9</v>
      </c>
      <c r="N20" s="87">
        <f t="shared" si="3"/>
        <v>0</v>
      </c>
      <c r="O20" s="88"/>
      <c r="P20" s="92"/>
      <c r="Q20" s="85">
        <f t="shared" si="0"/>
        <v>0</v>
      </c>
      <c r="R20" s="8"/>
      <c r="S20" s="9"/>
    </row>
    <row r="21" spans="1:19" x14ac:dyDescent="0.2">
      <c r="A21" s="2">
        <v>43404</v>
      </c>
      <c r="B21" s="3" t="s">
        <v>285</v>
      </c>
      <c r="C21" s="7"/>
      <c r="D21" s="72" t="s">
        <v>200</v>
      </c>
      <c r="E21" s="72" t="s">
        <v>201</v>
      </c>
      <c r="F21" s="84">
        <v>26789</v>
      </c>
      <c r="G21" s="84">
        <v>26789</v>
      </c>
      <c r="H21" s="85">
        <f t="shared" si="1"/>
        <v>0</v>
      </c>
      <c r="I21" s="84">
        <v>20.67</v>
      </c>
      <c r="J21" s="84">
        <v>20.67</v>
      </c>
      <c r="K21" s="86">
        <f t="shared" si="2"/>
        <v>0</v>
      </c>
      <c r="L21" s="84">
        <v>553728.63</v>
      </c>
      <c r="M21" s="84">
        <v>553728.63</v>
      </c>
      <c r="N21" s="87">
        <f t="shared" si="3"/>
        <v>0</v>
      </c>
      <c r="O21" s="88"/>
      <c r="P21" s="92"/>
      <c r="Q21" s="85">
        <f t="shared" si="0"/>
        <v>0</v>
      </c>
      <c r="R21" s="8"/>
      <c r="S21" s="9"/>
    </row>
    <row r="22" spans="1:19" ht="25.5" x14ac:dyDescent="0.2">
      <c r="A22" s="2">
        <v>43404</v>
      </c>
      <c r="B22" s="3" t="s">
        <v>285</v>
      </c>
      <c r="C22" s="7"/>
      <c r="D22" s="72" t="s">
        <v>206</v>
      </c>
      <c r="E22" s="72" t="s">
        <v>20</v>
      </c>
      <c r="F22" s="84">
        <v>27440910</v>
      </c>
      <c r="G22" s="84">
        <v>27440910</v>
      </c>
      <c r="H22" s="85">
        <f t="shared" si="1"/>
        <v>0</v>
      </c>
      <c r="I22" s="84">
        <v>8.8610000000000008E-3</v>
      </c>
      <c r="J22" s="84">
        <v>8.8610000000000008E-3</v>
      </c>
      <c r="K22" s="86">
        <f t="shared" si="2"/>
        <v>0</v>
      </c>
      <c r="L22" s="84">
        <v>243151.92</v>
      </c>
      <c r="M22" s="84">
        <v>243151.92</v>
      </c>
      <c r="N22" s="87">
        <f t="shared" si="3"/>
        <v>0</v>
      </c>
      <c r="O22" s="88"/>
      <c r="P22" s="92"/>
      <c r="Q22" s="85">
        <f t="shared" si="0"/>
        <v>0</v>
      </c>
      <c r="R22" s="33" t="s">
        <v>53</v>
      </c>
      <c r="S22" s="9"/>
    </row>
    <row r="23" spans="1:19" ht="25.5" x14ac:dyDescent="0.2">
      <c r="A23" s="2">
        <v>43404</v>
      </c>
      <c r="B23" s="3" t="s">
        <v>285</v>
      </c>
      <c r="C23" s="7"/>
      <c r="D23" s="72" t="s">
        <v>223</v>
      </c>
      <c r="E23" s="72" t="s">
        <v>224</v>
      </c>
      <c r="F23" s="84">
        <v>36100</v>
      </c>
      <c r="G23" s="84">
        <v>36100</v>
      </c>
      <c r="H23" s="85">
        <f t="shared" si="1"/>
        <v>0</v>
      </c>
      <c r="I23" s="84">
        <v>27.052412</v>
      </c>
      <c r="J23" s="84">
        <v>27.052412</v>
      </c>
      <c r="K23" s="86">
        <f t="shared" si="2"/>
        <v>0</v>
      </c>
      <c r="L23" s="84">
        <v>976592.09</v>
      </c>
      <c r="M23" s="84">
        <v>976592.09</v>
      </c>
      <c r="N23" s="87">
        <f t="shared" si="3"/>
        <v>0</v>
      </c>
      <c r="O23" s="88">
        <v>22993.63</v>
      </c>
      <c r="P23" s="92">
        <v>22993.63</v>
      </c>
      <c r="Q23" s="85">
        <f t="shared" si="0"/>
        <v>0</v>
      </c>
      <c r="R23" s="8" t="s">
        <v>50</v>
      </c>
      <c r="S23" s="9"/>
    </row>
    <row r="24" spans="1:19" x14ac:dyDescent="0.2">
      <c r="A24" s="2">
        <v>43404</v>
      </c>
      <c r="B24" s="3" t="s">
        <v>285</v>
      </c>
      <c r="C24" s="7"/>
      <c r="D24" s="72" t="s">
        <v>306</v>
      </c>
      <c r="E24" s="72" t="s">
        <v>307</v>
      </c>
      <c r="F24" s="84">
        <v>12200</v>
      </c>
      <c r="G24" s="84">
        <v>12200</v>
      </c>
      <c r="H24" s="85">
        <f t="shared" si="1"/>
        <v>0</v>
      </c>
      <c r="I24" s="84">
        <v>55.134892000000001</v>
      </c>
      <c r="J24" s="84">
        <v>55.134892000000001</v>
      </c>
      <c r="K24" s="86">
        <f t="shared" si="2"/>
        <v>0</v>
      </c>
      <c r="L24" s="84">
        <v>672645.68</v>
      </c>
      <c r="M24" s="84">
        <v>672645.68</v>
      </c>
      <c r="N24" s="87">
        <f t="shared" si="3"/>
        <v>0</v>
      </c>
      <c r="O24" s="88"/>
      <c r="P24" s="92"/>
      <c r="Q24" s="85">
        <f t="shared" si="0"/>
        <v>0</v>
      </c>
      <c r="R24" s="8"/>
      <c r="S24" s="9"/>
    </row>
    <row r="25" spans="1:19" x14ac:dyDescent="0.2">
      <c r="A25" s="2">
        <v>43404</v>
      </c>
      <c r="B25" s="3" t="s">
        <v>285</v>
      </c>
      <c r="C25" s="7"/>
      <c r="D25" s="72" t="s">
        <v>230</v>
      </c>
      <c r="E25" s="72" t="s">
        <v>231</v>
      </c>
      <c r="F25" s="84">
        <v>33623</v>
      </c>
      <c r="G25" s="84">
        <v>33623</v>
      </c>
      <c r="H25" s="85">
        <f t="shared" si="1"/>
        <v>0</v>
      </c>
      <c r="I25" s="84">
        <v>17.856549999999999</v>
      </c>
      <c r="J25" s="84">
        <v>17.856549999999999</v>
      </c>
      <c r="K25" s="86">
        <f t="shared" si="2"/>
        <v>0</v>
      </c>
      <c r="L25" s="84">
        <v>600390.77</v>
      </c>
      <c r="M25" s="84">
        <v>600390.77</v>
      </c>
      <c r="N25" s="87">
        <f t="shared" si="3"/>
        <v>0</v>
      </c>
      <c r="O25" s="88">
        <v>13517.3</v>
      </c>
      <c r="P25" s="92">
        <v>13517.3</v>
      </c>
      <c r="Q25" s="85">
        <f>O25-P25</f>
        <v>0</v>
      </c>
      <c r="R25" s="8" t="s">
        <v>47</v>
      </c>
      <c r="S25" s="9"/>
    </row>
    <row r="26" spans="1:19" x14ac:dyDescent="0.2">
      <c r="A26" s="2">
        <v>43404</v>
      </c>
      <c r="B26" s="3" t="s">
        <v>285</v>
      </c>
      <c r="C26" s="7"/>
      <c r="D26" s="72" t="s">
        <v>183</v>
      </c>
      <c r="E26" s="72" t="s">
        <v>184</v>
      </c>
      <c r="F26" s="84">
        <v>20440</v>
      </c>
      <c r="G26" s="84">
        <v>20440</v>
      </c>
      <c r="H26" s="85">
        <f t="shared" si="1"/>
        <v>0</v>
      </c>
      <c r="I26" s="84">
        <v>16.024999999999999</v>
      </c>
      <c r="J26" s="84">
        <v>16.024999999999999</v>
      </c>
      <c r="K26" s="86">
        <f t="shared" si="2"/>
        <v>0</v>
      </c>
      <c r="L26" s="84">
        <v>327551</v>
      </c>
      <c r="M26" s="84">
        <v>327551</v>
      </c>
      <c r="N26" s="87">
        <f t="shared" si="3"/>
        <v>0</v>
      </c>
      <c r="O26" s="88"/>
      <c r="P26" s="84"/>
      <c r="Q26" s="85">
        <f>O26-P26</f>
        <v>0</v>
      </c>
      <c r="R26" s="8"/>
      <c r="S26" s="9"/>
    </row>
    <row r="27" spans="1:19" x14ac:dyDescent="0.2">
      <c r="A27" s="2">
        <v>43404</v>
      </c>
      <c r="B27" s="3" t="s">
        <v>285</v>
      </c>
      <c r="C27" s="7"/>
      <c r="D27" s="72" t="s">
        <v>166</v>
      </c>
      <c r="E27" s="72" t="s">
        <v>167</v>
      </c>
      <c r="F27" s="84">
        <v>7007</v>
      </c>
      <c r="G27" s="84">
        <v>7007</v>
      </c>
      <c r="H27" s="85">
        <f t="shared" si="1"/>
        <v>0</v>
      </c>
      <c r="I27" s="84">
        <v>80.87</v>
      </c>
      <c r="J27" s="84">
        <v>80.87</v>
      </c>
      <c r="K27" s="86">
        <f>I27-J27</f>
        <v>0</v>
      </c>
      <c r="L27" s="84">
        <v>566656.09</v>
      </c>
      <c r="M27" s="84">
        <v>566656.09</v>
      </c>
      <c r="N27" s="87">
        <f t="shared" si="3"/>
        <v>0</v>
      </c>
      <c r="O27" s="88"/>
      <c r="P27" s="92"/>
      <c r="Q27" s="85">
        <f>O27-P27</f>
        <v>0</v>
      </c>
      <c r="R27" s="8"/>
      <c r="S27" s="9"/>
    </row>
    <row r="28" spans="1:19" x14ac:dyDescent="0.2">
      <c r="A28" s="2">
        <v>43404</v>
      </c>
      <c r="B28" s="3" t="s">
        <v>285</v>
      </c>
      <c r="C28" s="7"/>
      <c r="D28" s="72" t="s">
        <v>265</v>
      </c>
      <c r="E28" s="72" t="s">
        <v>180</v>
      </c>
      <c r="F28" s="84">
        <v>33918.42</v>
      </c>
      <c r="G28" s="84">
        <v>33918.42</v>
      </c>
      <c r="H28" s="85">
        <f t="shared" si="1"/>
        <v>0</v>
      </c>
      <c r="I28" s="84">
        <v>0.70874999999999999</v>
      </c>
      <c r="J28" s="84">
        <v>0.70874999999999999</v>
      </c>
      <c r="K28" s="86">
        <f t="shared" si="2"/>
        <v>0</v>
      </c>
      <c r="L28" s="84">
        <v>24039.68</v>
      </c>
      <c r="M28" s="84">
        <v>24039.68</v>
      </c>
      <c r="N28" s="87">
        <f t="shared" si="3"/>
        <v>0</v>
      </c>
      <c r="O28" s="88"/>
      <c r="P28" s="92"/>
      <c r="Q28" s="85">
        <f t="shared" si="0"/>
        <v>0</v>
      </c>
      <c r="R28" s="8"/>
      <c r="S28" s="9"/>
    </row>
    <row r="29" spans="1:19" x14ac:dyDescent="0.2">
      <c r="A29" s="2">
        <v>43404</v>
      </c>
      <c r="B29" s="3" t="s">
        <v>285</v>
      </c>
      <c r="C29" s="7"/>
      <c r="D29" s="72" t="s">
        <v>172</v>
      </c>
      <c r="E29" s="72" t="s">
        <v>173</v>
      </c>
      <c r="F29" s="84">
        <v>118000</v>
      </c>
      <c r="G29" s="84">
        <v>118000</v>
      </c>
      <c r="H29" s="85">
        <f t="shared" si="1"/>
        <v>0</v>
      </c>
      <c r="I29" s="84">
        <v>12.024279</v>
      </c>
      <c r="J29" s="84">
        <v>12.024279</v>
      </c>
      <c r="K29" s="86">
        <f t="shared" si="2"/>
        <v>0</v>
      </c>
      <c r="L29" s="84">
        <v>1418864.92</v>
      </c>
      <c r="M29" s="84">
        <v>1418864.92</v>
      </c>
      <c r="N29" s="87">
        <f t="shared" si="3"/>
        <v>0</v>
      </c>
      <c r="O29" s="88">
        <v>17745.93</v>
      </c>
      <c r="P29" s="92">
        <v>17745.93</v>
      </c>
      <c r="Q29" s="85">
        <f t="shared" si="0"/>
        <v>0</v>
      </c>
      <c r="R29" s="8"/>
      <c r="S29" s="9"/>
    </row>
    <row r="30" spans="1:19" x14ac:dyDescent="0.2">
      <c r="A30" s="2">
        <v>43404</v>
      </c>
      <c r="B30" s="3" t="s">
        <v>285</v>
      </c>
      <c r="C30" s="7"/>
      <c r="D30" s="72" t="s">
        <v>255</v>
      </c>
      <c r="E30" s="72" t="s">
        <v>256</v>
      </c>
      <c r="F30" s="84">
        <v>110664</v>
      </c>
      <c r="G30" s="84">
        <v>110664</v>
      </c>
      <c r="H30" s="85">
        <f t="shared" si="1"/>
        <v>0</v>
      </c>
      <c r="I30" s="84">
        <v>9.4263729999999999</v>
      </c>
      <c r="J30" s="84">
        <v>9.4263729999999999</v>
      </c>
      <c r="K30" s="86">
        <f t="shared" si="2"/>
        <v>0</v>
      </c>
      <c r="L30" s="84">
        <v>1043160.17</v>
      </c>
      <c r="M30" s="84">
        <v>1043160.17</v>
      </c>
      <c r="N30" s="87">
        <f t="shared" si="3"/>
        <v>0</v>
      </c>
      <c r="O30" s="88"/>
      <c r="P30" s="90"/>
      <c r="Q30" s="85">
        <v>504.47</v>
      </c>
      <c r="R30" s="8"/>
      <c r="S30" s="9"/>
    </row>
    <row r="31" spans="1:19" x14ac:dyDescent="0.2">
      <c r="A31" s="2">
        <v>43404</v>
      </c>
      <c r="B31" s="3" t="s">
        <v>285</v>
      </c>
      <c r="C31" s="7"/>
      <c r="D31" s="72" t="s">
        <v>211</v>
      </c>
      <c r="E31" s="72" t="s">
        <v>212</v>
      </c>
      <c r="F31" s="84">
        <v>53225</v>
      </c>
      <c r="G31" s="84">
        <v>53225</v>
      </c>
      <c r="H31" s="85">
        <f t="shared" si="1"/>
        <v>0</v>
      </c>
      <c r="I31" s="84">
        <v>20.066306000000001</v>
      </c>
      <c r="J31" s="84">
        <v>20.066306000000001</v>
      </c>
      <c r="K31" s="86">
        <f t="shared" si="2"/>
        <v>0</v>
      </c>
      <c r="L31" s="84">
        <v>1068029.1399999999</v>
      </c>
      <c r="M31" s="84">
        <v>1068029.1399999999</v>
      </c>
      <c r="N31" s="87">
        <f t="shared" si="3"/>
        <v>0</v>
      </c>
      <c r="O31" s="88"/>
      <c r="P31" s="92"/>
      <c r="Q31" s="85">
        <f t="shared" si="0"/>
        <v>0</v>
      </c>
      <c r="R31" s="8"/>
      <c r="S31" s="9"/>
    </row>
    <row r="32" spans="1:19" x14ac:dyDescent="0.2">
      <c r="A32" s="2">
        <v>43404</v>
      </c>
      <c r="B32" s="3" t="s">
        <v>285</v>
      </c>
      <c r="C32" s="7"/>
      <c r="D32" s="72" t="s">
        <v>225</v>
      </c>
      <c r="E32" s="72" t="s">
        <v>226</v>
      </c>
      <c r="F32" s="84">
        <v>13600</v>
      </c>
      <c r="G32" s="84">
        <v>13600</v>
      </c>
      <c r="H32" s="85">
        <f t="shared" si="1"/>
        <v>0</v>
      </c>
      <c r="I32" s="84">
        <v>86.394045000000006</v>
      </c>
      <c r="J32" s="84">
        <v>86.394045000000006</v>
      </c>
      <c r="K32" s="86">
        <f t="shared" si="2"/>
        <v>0</v>
      </c>
      <c r="L32" s="84">
        <v>1174959.02</v>
      </c>
      <c r="M32" s="84">
        <v>1174959.02</v>
      </c>
      <c r="N32" s="87">
        <f t="shared" si="3"/>
        <v>0</v>
      </c>
      <c r="O32" s="88">
        <v>9624.91</v>
      </c>
      <c r="P32" s="92">
        <v>9624.91</v>
      </c>
      <c r="Q32" s="85">
        <f t="shared" si="0"/>
        <v>0</v>
      </c>
      <c r="R32" s="8"/>
      <c r="S32" s="9"/>
    </row>
    <row r="33" spans="1:19" x14ac:dyDescent="0.2">
      <c r="A33" s="2">
        <v>43404</v>
      </c>
      <c r="B33" s="3" t="s">
        <v>285</v>
      </c>
      <c r="C33" s="7"/>
      <c r="D33" s="72" t="s">
        <v>191</v>
      </c>
      <c r="E33" s="72" t="s">
        <v>192</v>
      </c>
      <c r="F33" s="84">
        <v>95122</v>
      </c>
      <c r="G33" s="84">
        <v>95122</v>
      </c>
      <c r="H33" s="85">
        <f t="shared" si="1"/>
        <v>0</v>
      </c>
      <c r="I33" s="84">
        <v>15.23</v>
      </c>
      <c r="J33" s="84">
        <v>15.23</v>
      </c>
      <c r="K33" s="86">
        <f t="shared" si="2"/>
        <v>0</v>
      </c>
      <c r="L33" s="84">
        <v>1448708.06</v>
      </c>
      <c r="M33" s="84">
        <v>1448708.06</v>
      </c>
      <c r="N33" s="87">
        <f t="shared" si="3"/>
        <v>0</v>
      </c>
      <c r="O33" s="88"/>
      <c r="P33" s="92"/>
      <c r="Q33" s="85">
        <f t="shared" si="0"/>
        <v>0</v>
      </c>
      <c r="R33" s="8"/>
      <c r="S33" s="9"/>
    </row>
    <row r="34" spans="1:19" x14ac:dyDescent="0.2">
      <c r="A34" s="2">
        <v>43404</v>
      </c>
      <c r="B34" s="3" t="s">
        <v>285</v>
      </c>
      <c r="C34" s="7"/>
      <c r="D34" s="72" t="s">
        <v>297</v>
      </c>
      <c r="E34" s="72" t="s">
        <v>298</v>
      </c>
      <c r="F34" s="84">
        <v>6500</v>
      </c>
      <c r="G34" s="84">
        <v>6500</v>
      </c>
      <c r="H34" s="85">
        <f t="shared" si="1"/>
        <v>0</v>
      </c>
      <c r="I34" s="84">
        <v>9.06</v>
      </c>
      <c r="J34" s="84">
        <v>9.06</v>
      </c>
      <c r="K34" s="86">
        <f t="shared" si="2"/>
        <v>0</v>
      </c>
      <c r="L34" s="84">
        <v>58890</v>
      </c>
      <c r="M34" s="84">
        <v>58890</v>
      </c>
      <c r="N34" s="87">
        <f t="shared" si="3"/>
        <v>0</v>
      </c>
      <c r="O34" s="88"/>
      <c r="P34" s="92"/>
      <c r="Q34" s="85">
        <f t="shared" si="0"/>
        <v>0</v>
      </c>
      <c r="R34" s="8"/>
      <c r="S34" s="9"/>
    </row>
    <row r="35" spans="1:19" x14ac:dyDescent="0.2">
      <c r="A35" s="2">
        <v>43404</v>
      </c>
      <c r="B35" s="3" t="s">
        <v>285</v>
      </c>
      <c r="C35" s="7"/>
      <c r="D35" s="72" t="s">
        <v>304</v>
      </c>
      <c r="E35" s="72" t="s">
        <v>305</v>
      </c>
      <c r="F35" s="84">
        <v>63900</v>
      </c>
      <c r="G35" s="84">
        <v>63900</v>
      </c>
      <c r="H35" s="85">
        <f t="shared" si="1"/>
        <v>0</v>
      </c>
      <c r="I35" s="84">
        <v>11.4</v>
      </c>
      <c r="J35" s="84">
        <v>11.4</v>
      </c>
      <c r="K35" s="86">
        <f t="shared" si="2"/>
        <v>0</v>
      </c>
      <c r="L35" s="84">
        <v>728460</v>
      </c>
      <c r="M35" s="84">
        <v>728460</v>
      </c>
      <c r="N35" s="87">
        <f t="shared" si="3"/>
        <v>0</v>
      </c>
      <c r="O35" s="88"/>
      <c r="P35" s="92"/>
      <c r="Q35" s="85">
        <f t="shared" si="0"/>
        <v>0</v>
      </c>
      <c r="R35" s="8"/>
      <c r="S35" s="9"/>
    </row>
    <row r="36" spans="1:19" x14ac:dyDescent="0.2">
      <c r="A36" s="2">
        <v>43404</v>
      </c>
      <c r="B36" s="3" t="s">
        <v>285</v>
      </c>
      <c r="C36" s="7"/>
      <c r="D36" s="72" t="s">
        <v>185</v>
      </c>
      <c r="E36" s="72" t="s">
        <v>186</v>
      </c>
      <c r="F36" s="84">
        <v>43721</v>
      </c>
      <c r="G36" s="84">
        <v>43721</v>
      </c>
      <c r="H36" s="85">
        <f t="shared" si="1"/>
        <v>0</v>
      </c>
      <c r="I36" s="84">
        <v>19.964331999999999</v>
      </c>
      <c r="J36" s="84">
        <v>19.964331999999999</v>
      </c>
      <c r="K36" s="86">
        <f t="shared" si="2"/>
        <v>0</v>
      </c>
      <c r="L36" s="84">
        <v>872860.54</v>
      </c>
      <c r="M36" s="84">
        <v>872860.54</v>
      </c>
      <c r="N36" s="87">
        <f t="shared" si="3"/>
        <v>0</v>
      </c>
      <c r="O36" s="88"/>
      <c r="P36" s="92"/>
      <c r="Q36" s="85">
        <f t="shared" si="0"/>
        <v>0</v>
      </c>
      <c r="R36" s="8"/>
      <c r="S36" s="9"/>
    </row>
    <row r="37" spans="1:19" x14ac:dyDescent="0.2">
      <c r="A37" s="2">
        <v>43404</v>
      </c>
      <c r="B37" s="3" t="s">
        <v>285</v>
      </c>
      <c r="C37" s="7"/>
      <c r="D37" s="72" t="s">
        <v>189</v>
      </c>
      <c r="E37" s="72" t="s">
        <v>190</v>
      </c>
      <c r="F37" s="84">
        <v>22900</v>
      </c>
      <c r="G37" s="84">
        <v>22900</v>
      </c>
      <c r="H37" s="85">
        <f t="shared" si="1"/>
        <v>0</v>
      </c>
      <c r="I37" s="84">
        <v>34.601922999999999</v>
      </c>
      <c r="J37" s="84">
        <v>34.601922999999999</v>
      </c>
      <c r="K37" s="86">
        <f t="shared" si="2"/>
        <v>0</v>
      </c>
      <c r="L37" s="84">
        <v>792384.03</v>
      </c>
      <c r="M37" s="84">
        <v>792384.03</v>
      </c>
      <c r="N37" s="87">
        <f t="shared" si="3"/>
        <v>0</v>
      </c>
      <c r="O37" s="88">
        <v>2025.83</v>
      </c>
      <c r="P37" s="92">
        <v>2025.83</v>
      </c>
      <c r="Q37" s="85">
        <f t="shared" si="0"/>
        <v>0</v>
      </c>
      <c r="R37" s="8"/>
      <c r="S37" s="9"/>
    </row>
    <row r="38" spans="1:19" x14ac:dyDescent="0.2">
      <c r="A38" s="2">
        <v>43404</v>
      </c>
      <c r="B38" s="3" t="s">
        <v>285</v>
      </c>
      <c r="C38" s="7"/>
      <c r="D38" s="72" t="s">
        <v>193</v>
      </c>
      <c r="E38" s="72" t="s">
        <v>194</v>
      </c>
      <c r="F38" s="84">
        <v>41226</v>
      </c>
      <c r="G38" s="84">
        <v>41226</v>
      </c>
      <c r="H38" s="85">
        <f t="shared" si="1"/>
        <v>0</v>
      </c>
      <c r="I38" s="84">
        <v>54.13</v>
      </c>
      <c r="J38" s="84">
        <v>54.13</v>
      </c>
      <c r="K38" s="86">
        <f t="shared" si="2"/>
        <v>0</v>
      </c>
      <c r="L38" s="84">
        <v>2231563.38</v>
      </c>
      <c r="M38" s="84">
        <v>2231563.38</v>
      </c>
      <c r="N38" s="87">
        <f t="shared" si="3"/>
        <v>0</v>
      </c>
      <c r="O38" s="88"/>
      <c r="P38" s="92"/>
      <c r="Q38" s="85">
        <f t="shared" si="0"/>
        <v>0</v>
      </c>
      <c r="R38" s="8"/>
      <c r="S38" s="9"/>
    </row>
    <row r="39" spans="1:19" x14ac:dyDescent="0.2">
      <c r="A39" s="2">
        <v>43404</v>
      </c>
      <c r="B39" s="3" t="s">
        <v>285</v>
      </c>
      <c r="C39" s="7"/>
      <c r="D39" s="72" t="s">
        <v>257</v>
      </c>
      <c r="E39" s="72" t="s">
        <v>258</v>
      </c>
      <c r="F39" s="84">
        <v>6754</v>
      </c>
      <c r="G39" s="84">
        <v>6754</v>
      </c>
      <c r="H39" s="85">
        <f t="shared" si="1"/>
        <v>0</v>
      </c>
      <c r="I39" s="84">
        <v>314.84242999999998</v>
      </c>
      <c r="J39" s="84">
        <v>314.84242999999998</v>
      </c>
      <c r="K39" s="86">
        <f t="shared" si="2"/>
        <v>0</v>
      </c>
      <c r="L39" s="84">
        <v>2126445.77</v>
      </c>
      <c r="M39" s="84">
        <v>2126445.77</v>
      </c>
      <c r="N39" s="87">
        <f t="shared" si="3"/>
        <v>0</v>
      </c>
      <c r="O39" s="88"/>
      <c r="P39" s="92"/>
      <c r="Q39" s="85">
        <f t="shared" si="0"/>
        <v>0</v>
      </c>
      <c r="R39" s="8"/>
      <c r="S39" s="9"/>
    </row>
    <row r="40" spans="1:19" x14ac:dyDescent="0.2">
      <c r="A40" s="2">
        <v>43404</v>
      </c>
      <c r="B40" s="3" t="s">
        <v>285</v>
      </c>
      <c r="C40" s="7"/>
      <c r="D40" s="72" t="s">
        <v>232</v>
      </c>
      <c r="E40" s="72" t="s">
        <v>233</v>
      </c>
      <c r="F40" s="84">
        <v>12661</v>
      </c>
      <c r="G40" s="84">
        <v>12661</v>
      </c>
      <c r="H40" s="85">
        <f t="shared" si="1"/>
        <v>0</v>
      </c>
      <c r="I40" s="84">
        <v>102.73</v>
      </c>
      <c r="J40" s="84">
        <v>102.73</v>
      </c>
      <c r="K40" s="86">
        <f t="shared" si="2"/>
        <v>0</v>
      </c>
      <c r="L40" s="84">
        <v>1300664.53</v>
      </c>
      <c r="M40" s="84">
        <v>1300664.53</v>
      </c>
      <c r="N40" s="87">
        <f t="shared" si="3"/>
        <v>0</v>
      </c>
      <c r="O40" s="88"/>
      <c r="P40" s="92"/>
      <c r="Q40" s="85">
        <f t="shared" si="0"/>
        <v>0</v>
      </c>
      <c r="R40" s="8"/>
      <c r="S40" s="9"/>
    </row>
    <row r="41" spans="1:19" x14ac:dyDescent="0.2">
      <c r="A41" s="2">
        <v>43404</v>
      </c>
      <c r="B41" s="3" t="s">
        <v>285</v>
      </c>
      <c r="C41" s="7"/>
      <c r="D41" s="72" t="s">
        <v>181</v>
      </c>
      <c r="E41" s="72" t="s">
        <v>182</v>
      </c>
      <c r="F41" s="84">
        <v>50445</v>
      </c>
      <c r="G41" s="84">
        <v>50445</v>
      </c>
      <c r="H41" s="85">
        <f t="shared" si="1"/>
        <v>0</v>
      </c>
      <c r="I41" s="84">
        <v>20.420000000000002</v>
      </c>
      <c r="J41" s="84">
        <v>20.420000000000002</v>
      </c>
      <c r="K41" s="86">
        <f t="shared" si="2"/>
        <v>0</v>
      </c>
      <c r="L41" s="84">
        <v>1030086.9</v>
      </c>
      <c r="M41" s="84">
        <v>1030086.9</v>
      </c>
      <c r="N41" s="87">
        <f t="shared" si="3"/>
        <v>0</v>
      </c>
      <c r="O41" s="88"/>
      <c r="P41" s="92"/>
      <c r="Q41" s="85">
        <f t="shared" si="0"/>
        <v>0</v>
      </c>
      <c r="R41" s="8"/>
      <c r="S41" s="9"/>
    </row>
    <row r="42" spans="1:19" x14ac:dyDescent="0.2">
      <c r="A42" s="2">
        <v>43404</v>
      </c>
      <c r="B42" s="3" t="s">
        <v>285</v>
      </c>
      <c r="C42" s="7"/>
      <c r="D42" s="72" t="s">
        <v>236</v>
      </c>
      <c r="E42" s="72" t="s">
        <v>237</v>
      </c>
      <c r="F42" s="84">
        <v>29596</v>
      </c>
      <c r="G42" s="84">
        <v>29596</v>
      </c>
      <c r="H42" s="85">
        <f t="shared" si="1"/>
        <v>0</v>
      </c>
      <c r="I42" s="84">
        <v>25.39</v>
      </c>
      <c r="J42" s="84">
        <v>25.39</v>
      </c>
      <c r="K42" s="86">
        <f t="shared" si="2"/>
        <v>0</v>
      </c>
      <c r="L42" s="84">
        <v>751442.44</v>
      </c>
      <c r="M42" s="84">
        <v>751442.44</v>
      </c>
      <c r="N42" s="87">
        <f t="shared" si="3"/>
        <v>0</v>
      </c>
      <c r="O42" s="88"/>
      <c r="P42" s="92"/>
      <c r="Q42" s="85">
        <f t="shared" si="0"/>
        <v>0</v>
      </c>
      <c r="R42" s="8"/>
      <c r="S42" s="9"/>
    </row>
    <row r="43" spans="1:19" x14ac:dyDescent="0.2">
      <c r="A43" s="2">
        <v>43404</v>
      </c>
      <c r="B43" s="3" t="s">
        <v>285</v>
      </c>
      <c r="C43" s="7"/>
      <c r="D43" s="72" t="s">
        <v>296</v>
      </c>
      <c r="E43" s="72" t="s">
        <v>270</v>
      </c>
      <c r="F43" s="84">
        <v>77042</v>
      </c>
      <c r="G43" s="84">
        <v>77042</v>
      </c>
      <c r="H43" s="85">
        <f t="shared" si="1"/>
        <v>0</v>
      </c>
      <c r="I43" s="84">
        <v>12.89</v>
      </c>
      <c r="J43" s="84">
        <v>12.89</v>
      </c>
      <c r="K43" s="86">
        <f t="shared" si="2"/>
        <v>0</v>
      </c>
      <c r="L43" s="84">
        <v>993071.38</v>
      </c>
      <c r="M43" s="84">
        <v>993071.38</v>
      </c>
      <c r="N43" s="87">
        <f t="shared" si="3"/>
        <v>0</v>
      </c>
      <c r="O43" s="88"/>
      <c r="P43" s="92"/>
      <c r="Q43" s="85">
        <f t="shared" si="0"/>
        <v>0</v>
      </c>
      <c r="R43" s="8"/>
      <c r="S43" s="9"/>
    </row>
    <row r="44" spans="1:19" x14ac:dyDescent="0.2">
      <c r="A44" s="2">
        <v>43404</v>
      </c>
      <c r="B44" s="3" t="s">
        <v>285</v>
      </c>
      <c r="C44" s="7"/>
      <c r="D44" s="72" t="s">
        <v>253</v>
      </c>
      <c r="E44" s="72" t="s">
        <v>254</v>
      </c>
      <c r="F44" s="84">
        <v>38552</v>
      </c>
      <c r="G44" s="84">
        <v>38552</v>
      </c>
      <c r="H44" s="85">
        <f t="shared" si="1"/>
        <v>0</v>
      </c>
      <c r="I44" s="84">
        <v>31.79</v>
      </c>
      <c r="J44" s="84">
        <v>31.79</v>
      </c>
      <c r="K44" s="86">
        <f t="shared" si="2"/>
        <v>0</v>
      </c>
      <c r="L44" s="84">
        <v>1225568.08</v>
      </c>
      <c r="M44" s="84">
        <v>1225568.08</v>
      </c>
      <c r="N44" s="87">
        <f t="shared" si="3"/>
        <v>0</v>
      </c>
      <c r="O44" s="88"/>
      <c r="P44" s="92"/>
      <c r="Q44" s="85">
        <f t="shared" si="0"/>
        <v>0</v>
      </c>
      <c r="R44" s="8"/>
      <c r="S44" s="9"/>
    </row>
    <row r="45" spans="1:19" x14ac:dyDescent="0.2">
      <c r="A45" s="2">
        <v>43404</v>
      </c>
      <c r="B45" s="3" t="s">
        <v>285</v>
      </c>
      <c r="C45" s="7"/>
      <c r="D45" s="72" t="s">
        <v>294</v>
      </c>
      <c r="E45" s="72" t="s">
        <v>271</v>
      </c>
      <c r="F45" s="84">
        <v>45023</v>
      </c>
      <c r="G45" s="84">
        <v>45023</v>
      </c>
      <c r="H45" s="85">
        <f t="shared" si="1"/>
        <v>0</v>
      </c>
      <c r="I45" s="84">
        <v>21.475000000000001</v>
      </c>
      <c r="J45" s="84">
        <v>21.475000000000001</v>
      </c>
      <c r="K45" s="86">
        <f t="shared" si="2"/>
        <v>0</v>
      </c>
      <c r="L45" s="84">
        <v>966868.93</v>
      </c>
      <c r="M45" s="84">
        <v>966868.93</v>
      </c>
      <c r="N45" s="87">
        <f t="shared" si="3"/>
        <v>0</v>
      </c>
      <c r="O45" s="88"/>
      <c r="P45" s="92"/>
      <c r="Q45" s="85">
        <f t="shared" si="0"/>
        <v>0</v>
      </c>
      <c r="R45" s="8"/>
      <c r="S45" s="9"/>
    </row>
    <row r="46" spans="1:19" x14ac:dyDescent="0.2">
      <c r="A46" s="2">
        <v>43404</v>
      </c>
      <c r="B46" s="3" t="s">
        <v>285</v>
      </c>
      <c r="C46" s="7"/>
      <c r="D46" s="72" t="s">
        <v>263</v>
      </c>
      <c r="E46" s="72" t="s">
        <v>264</v>
      </c>
      <c r="F46" s="84">
        <v>13944</v>
      </c>
      <c r="G46" s="84">
        <v>13944</v>
      </c>
      <c r="H46" s="85">
        <f t="shared" si="1"/>
        <v>0</v>
      </c>
      <c r="I46" s="84">
        <v>119.49</v>
      </c>
      <c r="J46" s="84">
        <v>119.49</v>
      </c>
      <c r="K46" s="86">
        <f t="shared" si="2"/>
        <v>0</v>
      </c>
      <c r="L46" s="84">
        <v>1666168.56</v>
      </c>
      <c r="M46" s="84">
        <v>1666168.56</v>
      </c>
      <c r="N46" s="87">
        <f t="shared" si="3"/>
        <v>0</v>
      </c>
      <c r="O46" s="88"/>
      <c r="P46" s="92"/>
      <c r="Q46" s="85">
        <f t="shared" si="0"/>
        <v>0</v>
      </c>
      <c r="R46" s="8"/>
      <c r="S46" s="9"/>
    </row>
    <row r="47" spans="1:19" x14ac:dyDescent="0.2">
      <c r="A47" s="2">
        <v>43404</v>
      </c>
      <c r="B47" s="3" t="s">
        <v>285</v>
      </c>
      <c r="C47" s="7"/>
      <c r="D47" s="72" t="s">
        <v>187</v>
      </c>
      <c r="E47" s="72" t="s">
        <v>188</v>
      </c>
      <c r="F47" s="84">
        <v>61706</v>
      </c>
      <c r="G47" s="84">
        <v>61706</v>
      </c>
      <c r="H47" s="85">
        <f t="shared" si="1"/>
        <v>0</v>
      </c>
      <c r="I47" s="84">
        <v>17.649999999999999</v>
      </c>
      <c r="J47" s="84">
        <v>17.649999999999999</v>
      </c>
      <c r="K47" s="86">
        <f t="shared" si="2"/>
        <v>0</v>
      </c>
      <c r="L47" s="84">
        <v>1089110.8999999999</v>
      </c>
      <c r="M47" s="84">
        <v>1089110.8999999999</v>
      </c>
      <c r="N47" s="87">
        <f t="shared" si="3"/>
        <v>0</v>
      </c>
      <c r="O47" s="88"/>
      <c r="P47" s="92"/>
      <c r="Q47" s="85">
        <f t="shared" si="0"/>
        <v>0</v>
      </c>
      <c r="R47" s="8"/>
      <c r="S47" s="9"/>
    </row>
    <row r="48" spans="1:19" x14ac:dyDescent="0.2">
      <c r="A48" s="2">
        <v>43404</v>
      </c>
      <c r="B48" s="3" t="s">
        <v>285</v>
      </c>
      <c r="C48" s="7"/>
      <c r="D48" s="72" t="s">
        <v>209</v>
      </c>
      <c r="E48" s="72" t="s">
        <v>210</v>
      </c>
      <c r="F48" s="84">
        <v>11395</v>
      </c>
      <c r="G48" s="84">
        <v>11395</v>
      </c>
      <c r="H48" s="85">
        <f t="shared" si="1"/>
        <v>0</v>
      </c>
      <c r="I48" s="84">
        <v>125.598533</v>
      </c>
      <c r="J48" s="84">
        <v>125.598533</v>
      </c>
      <c r="K48" s="86">
        <f t="shared" si="2"/>
        <v>0</v>
      </c>
      <c r="L48" s="84">
        <v>1431195.29</v>
      </c>
      <c r="M48" s="84">
        <v>1431195.29</v>
      </c>
      <c r="N48" s="87">
        <f t="shared" si="3"/>
        <v>0</v>
      </c>
      <c r="O48" s="88"/>
      <c r="P48" s="92"/>
      <c r="Q48" s="85">
        <f t="shared" si="0"/>
        <v>0</v>
      </c>
      <c r="R48" s="8"/>
      <c r="S48" s="9"/>
    </row>
    <row r="49" spans="1:19" x14ac:dyDescent="0.2">
      <c r="A49" s="2">
        <v>43404</v>
      </c>
      <c r="B49" s="3" t="s">
        <v>285</v>
      </c>
      <c r="C49" s="7"/>
      <c r="D49" s="72" t="s">
        <v>310</v>
      </c>
      <c r="E49" s="72" t="s">
        <v>311</v>
      </c>
      <c r="F49" s="84">
        <v>18000</v>
      </c>
      <c r="G49" s="84">
        <v>18000</v>
      </c>
      <c r="H49" s="85">
        <f t="shared" si="1"/>
        <v>0</v>
      </c>
      <c r="I49" s="84">
        <v>23.747285999999999</v>
      </c>
      <c r="J49" s="84">
        <v>23.747285999999999</v>
      </c>
      <c r="K49" s="86">
        <f t="shared" si="2"/>
        <v>0</v>
      </c>
      <c r="L49" s="84">
        <v>427451.15</v>
      </c>
      <c r="M49" s="84">
        <v>427451.15</v>
      </c>
      <c r="N49" s="87">
        <f t="shared" si="3"/>
        <v>0</v>
      </c>
      <c r="O49" s="88">
        <v>3980.89</v>
      </c>
      <c r="P49" s="92">
        <v>3980.89</v>
      </c>
      <c r="Q49" s="85">
        <f t="shared" si="0"/>
        <v>0</v>
      </c>
      <c r="R49" s="8"/>
      <c r="S49" s="9"/>
    </row>
    <row r="50" spans="1:19" x14ac:dyDescent="0.2">
      <c r="A50" s="2">
        <v>43404</v>
      </c>
      <c r="B50" s="3" t="s">
        <v>285</v>
      </c>
      <c r="C50" s="7"/>
      <c r="D50" s="72" t="s">
        <v>227</v>
      </c>
      <c r="E50" s="72" t="s">
        <v>35</v>
      </c>
      <c r="F50" s="84">
        <v>-11039.19</v>
      </c>
      <c r="G50" s="84">
        <v>-11039.19</v>
      </c>
      <c r="H50" s="85">
        <f t="shared" si="1"/>
        <v>0</v>
      </c>
      <c r="I50" s="84">
        <v>1</v>
      </c>
      <c r="J50" s="84">
        <v>1</v>
      </c>
      <c r="K50" s="86">
        <f t="shared" si="2"/>
        <v>0</v>
      </c>
      <c r="L50" s="84">
        <v>-11039.19</v>
      </c>
      <c r="M50" s="84">
        <v>-11039.19</v>
      </c>
      <c r="N50" s="87">
        <f t="shared" si="3"/>
        <v>0</v>
      </c>
      <c r="O50" s="88"/>
      <c r="P50" s="84"/>
      <c r="Q50" s="85">
        <f t="shared" si="0"/>
        <v>0</v>
      </c>
      <c r="R50" s="8"/>
      <c r="S50" s="9"/>
    </row>
    <row r="51" spans="1:19" x14ac:dyDescent="0.2">
      <c r="A51" s="2">
        <v>43404</v>
      </c>
      <c r="B51" s="3" t="s">
        <v>285</v>
      </c>
      <c r="C51" s="7"/>
      <c r="D51" s="72" t="s">
        <v>195</v>
      </c>
      <c r="E51" s="72" t="s">
        <v>196</v>
      </c>
      <c r="F51" s="84">
        <v>101063</v>
      </c>
      <c r="G51" s="84">
        <v>101063</v>
      </c>
      <c r="H51" s="85">
        <f t="shared" si="1"/>
        <v>0</v>
      </c>
      <c r="I51" s="84">
        <v>10.24</v>
      </c>
      <c r="J51" s="84">
        <v>10.24</v>
      </c>
      <c r="K51" s="86">
        <f t="shared" si="2"/>
        <v>0</v>
      </c>
      <c r="L51" s="84">
        <v>1034885.12</v>
      </c>
      <c r="M51" s="84">
        <v>1034885.12</v>
      </c>
      <c r="N51" s="87">
        <f t="shared" si="3"/>
        <v>0</v>
      </c>
      <c r="O51" s="88"/>
      <c r="P51" s="92"/>
      <c r="Q51" s="85">
        <f t="shared" si="0"/>
        <v>0</v>
      </c>
      <c r="R51" s="8"/>
      <c r="S51" s="9"/>
    </row>
    <row r="52" spans="1:19" x14ac:dyDescent="0.2">
      <c r="A52" s="2">
        <v>43404</v>
      </c>
      <c r="B52" s="3" t="s">
        <v>285</v>
      </c>
      <c r="C52" s="7"/>
      <c r="D52" s="72" t="s">
        <v>249</v>
      </c>
      <c r="E52" s="72" t="s">
        <v>250</v>
      </c>
      <c r="F52" s="84">
        <v>27783</v>
      </c>
      <c r="G52" s="84">
        <v>27783</v>
      </c>
      <c r="H52" s="85">
        <f t="shared" si="1"/>
        <v>0</v>
      </c>
      <c r="I52" s="84">
        <v>58.87</v>
      </c>
      <c r="J52" s="84">
        <v>58.87</v>
      </c>
      <c r="K52" s="86">
        <f t="shared" si="2"/>
        <v>0</v>
      </c>
      <c r="L52" s="84">
        <v>1635585.21</v>
      </c>
      <c r="M52" s="84">
        <v>1635585.21</v>
      </c>
      <c r="N52" s="87">
        <f t="shared" si="3"/>
        <v>0</v>
      </c>
      <c r="O52" s="88"/>
      <c r="P52" s="92"/>
      <c r="Q52" s="85">
        <f t="shared" si="0"/>
        <v>0</v>
      </c>
      <c r="R52" s="8"/>
      <c r="S52" s="9"/>
    </row>
    <row r="53" spans="1:19" x14ac:dyDescent="0.2">
      <c r="A53" s="2">
        <v>43404</v>
      </c>
      <c r="B53" s="3" t="s">
        <v>285</v>
      </c>
      <c r="C53" s="7"/>
      <c r="D53" s="72" t="s">
        <v>202</v>
      </c>
      <c r="E53" s="72" t="s">
        <v>203</v>
      </c>
      <c r="F53" s="84">
        <v>30760</v>
      </c>
      <c r="G53" s="84">
        <v>30760</v>
      </c>
      <c r="H53" s="85">
        <f t="shared" si="1"/>
        <v>0</v>
      </c>
      <c r="I53" s="84">
        <v>33.799999999999997</v>
      </c>
      <c r="J53" s="84">
        <v>33.799999999999997</v>
      </c>
      <c r="K53" s="86">
        <f t="shared" si="2"/>
        <v>0</v>
      </c>
      <c r="L53" s="84">
        <v>1039688</v>
      </c>
      <c r="M53" s="84">
        <v>1039688</v>
      </c>
      <c r="N53" s="87">
        <f t="shared" si="3"/>
        <v>0</v>
      </c>
      <c r="O53" s="88"/>
      <c r="P53" s="92"/>
      <c r="Q53" s="85">
        <f t="shared" si="0"/>
        <v>0</v>
      </c>
      <c r="R53" s="8"/>
      <c r="S53" s="9"/>
    </row>
    <row r="54" spans="1:19" x14ac:dyDescent="0.2">
      <c r="A54" s="2">
        <v>43404</v>
      </c>
      <c r="B54" s="3" t="s">
        <v>285</v>
      </c>
      <c r="C54" s="7"/>
      <c r="D54" s="72" t="s">
        <v>216</v>
      </c>
      <c r="E54" s="72" t="s">
        <v>217</v>
      </c>
      <c r="F54" s="84">
        <v>40885</v>
      </c>
      <c r="G54" s="84">
        <v>40885</v>
      </c>
      <c r="H54" s="85">
        <f t="shared" si="1"/>
        <v>0</v>
      </c>
      <c r="I54" s="84">
        <v>32.880000000000003</v>
      </c>
      <c r="J54" s="84">
        <v>32.880000000000003</v>
      </c>
      <c r="K54" s="86">
        <f t="shared" si="2"/>
        <v>0</v>
      </c>
      <c r="L54" s="84">
        <v>1344298.8</v>
      </c>
      <c r="M54" s="84">
        <v>1344298.8</v>
      </c>
      <c r="N54" s="87">
        <f t="shared" si="3"/>
        <v>0</v>
      </c>
      <c r="O54" s="88">
        <v>11447.8</v>
      </c>
      <c r="P54" s="92">
        <v>11447.8</v>
      </c>
      <c r="Q54" s="85">
        <f t="shared" si="0"/>
        <v>0</v>
      </c>
      <c r="R54" s="8"/>
      <c r="S54" s="9"/>
    </row>
    <row r="55" spans="1:19" x14ac:dyDescent="0.2">
      <c r="A55" s="2">
        <v>43404</v>
      </c>
      <c r="B55" s="3" t="s">
        <v>285</v>
      </c>
      <c r="C55" s="7"/>
      <c r="D55" s="72" t="s">
        <v>243</v>
      </c>
      <c r="E55" s="72" t="s">
        <v>244</v>
      </c>
      <c r="F55" s="84">
        <v>67361</v>
      </c>
      <c r="G55" s="84">
        <v>67361</v>
      </c>
      <c r="H55" s="85">
        <f t="shared" si="1"/>
        <v>0</v>
      </c>
      <c r="I55" s="84">
        <v>4.7</v>
      </c>
      <c r="J55" s="84">
        <v>4.7</v>
      </c>
      <c r="K55" s="86">
        <f t="shared" si="2"/>
        <v>0</v>
      </c>
      <c r="L55" s="84">
        <v>316596.7</v>
      </c>
      <c r="M55" s="84">
        <v>316596.7</v>
      </c>
      <c r="N55" s="87">
        <f t="shared" si="3"/>
        <v>0</v>
      </c>
      <c r="O55" s="88"/>
      <c r="P55" s="92"/>
      <c r="Q55" s="85">
        <f t="shared" si="0"/>
        <v>0</v>
      </c>
      <c r="R55" s="8"/>
      <c r="S55" s="9"/>
    </row>
    <row r="56" spans="1:19" x14ac:dyDescent="0.2">
      <c r="A56" s="2">
        <v>43404</v>
      </c>
      <c r="B56" s="3" t="s">
        <v>285</v>
      </c>
      <c r="C56" s="7"/>
      <c r="D56" s="72" t="s">
        <v>261</v>
      </c>
      <c r="E56" s="72" t="s">
        <v>262</v>
      </c>
      <c r="F56" s="84">
        <v>165319</v>
      </c>
      <c r="G56" s="84">
        <v>165319</v>
      </c>
      <c r="H56" s="85">
        <f t="shared" si="1"/>
        <v>0</v>
      </c>
      <c r="I56" s="84">
        <v>8.66</v>
      </c>
      <c r="J56" s="84">
        <v>8.66</v>
      </c>
      <c r="K56" s="86">
        <f t="shared" si="2"/>
        <v>0</v>
      </c>
      <c r="L56" s="84">
        <v>1431662.54</v>
      </c>
      <c r="M56" s="84">
        <v>1431662.54</v>
      </c>
      <c r="N56" s="87">
        <f t="shared" si="3"/>
        <v>0</v>
      </c>
      <c r="O56" s="88"/>
      <c r="P56" s="84"/>
      <c r="Q56" s="85">
        <f t="shared" si="0"/>
        <v>0</v>
      </c>
      <c r="R56" s="8"/>
      <c r="S56" s="9"/>
    </row>
    <row r="57" spans="1:19" x14ac:dyDescent="0.2">
      <c r="A57" s="2">
        <v>43404</v>
      </c>
      <c r="B57" s="3" t="s">
        <v>285</v>
      </c>
      <c r="C57" s="7"/>
      <c r="D57" s="72" t="s">
        <v>259</v>
      </c>
      <c r="E57" s="72" t="s">
        <v>260</v>
      </c>
      <c r="F57" s="84">
        <v>45517</v>
      </c>
      <c r="G57" s="84">
        <v>45517</v>
      </c>
      <c r="H57" s="85">
        <f t="shared" si="1"/>
        <v>0</v>
      </c>
      <c r="I57" s="84">
        <v>36.92</v>
      </c>
      <c r="J57" s="84">
        <v>36.92</v>
      </c>
      <c r="K57" s="86">
        <f t="shared" si="2"/>
        <v>0</v>
      </c>
      <c r="L57" s="84">
        <v>1680487.64</v>
      </c>
      <c r="M57" s="84">
        <v>1680487.64</v>
      </c>
      <c r="N57" s="87">
        <f t="shared" si="3"/>
        <v>0</v>
      </c>
      <c r="O57" s="88"/>
      <c r="P57" s="92"/>
      <c r="Q57" s="85">
        <f t="shared" si="0"/>
        <v>0</v>
      </c>
      <c r="R57" s="8"/>
      <c r="S57" s="9"/>
    </row>
    <row r="58" spans="1:19" x14ac:dyDescent="0.2">
      <c r="A58" s="2">
        <v>43404</v>
      </c>
      <c r="B58" s="3" t="s">
        <v>285</v>
      </c>
      <c r="C58" s="7"/>
      <c r="D58" s="72" t="s">
        <v>234</v>
      </c>
      <c r="E58" s="72" t="s">
        <v>235</v>
      </c>
      <c r="F58" s="84">
        <v>57692</v>
      </c>
      <c r="G58" s="84">
        <v>57692</v>
      </c>
      <c r="H58" s="85">
        <f t="shared" si="1"/>
        <v>0</v>
      </c>
      <c r="I58" s="84">
        <v>25.73</v>
      </c>
      <c r="J58" s="84">
        <v>25.73</v>
      </c>
      <c r="K58" s="86">
        <f t="shared" si="2"/>
        <v>0</v>
      </c>
      <c r="L58" s="84">
        <v>1484415.16</v>
      </c>
      <c r="M58" s="84">
        <v>1484415.16</v>
      </c>
      <c r="N58" s="87">
        <f t="shared" si="3"/>
        <v>0</v>
      </c>
      <c r="O58" s="88"/>
      <c r="P58" s="92"/>
      <c r="Q58" s="85">
        <f t="shared" si="0"/>
        <v>0</v>
      </c>
      <c r="R58" s="8"/>
      <c r="S58" s="9"/>
    </row>
    <row r="59" spans="1:19" x14ac:dyDescent="0.2">
      <c r="A59" s="2">
        <v>43404</v>
      </c>
      <c r="B59" s="3" t="s">
        <v>285</v>
      </c>
      <c r="C59" s="7"/>
      <c r="D59" s="72" t="s">
        <v>170</v>
      </c>
      <c r="E59" s="72" t="s">
        <v>171</v>
      </c>
      <c r="F59" s="84">
        <v>60450</v>
      </c>
      <c r="G59" s="84">
        <v>60450</v>
      </c>
      <c r="H59" s="85">
        <f t="shared" si="1"/>
        <v>0</v>
      </c>
      <c r="I59" s="84">
        <v>12.93</v>
      </c>
      <c r="J59" s="84">
        <v>12.93</v>
      </c>
      <c r="K59" s="86">
        <f t="shared" si="2"/>
        <v>0</v>
      </c>
      <c r="L59" s="84">
        <v>781618.5</v>
      </c>
      <c r="M59" s="84">
        <v>781618.5</v>
      </c>
      <c r="N59" s="87">
        <f t="shared" si="3"/>
        <v>0</v>
      </c>
      <c r="O59" s="88"/>
      <c r="P59" s="92"/>
      <c r="Q59" s="85">
        <f t="shared" si="0"/>
        <v>0</v>
      </c>
      <c r="R59" s="8"/>
      <c r="S59" s="9"/>
    </row>
    <row r="60" spans="1:19" x14ac:dyDescent="0.2">
      <c r="A60" s="2">
        <v>43404</v>
      </c>
      <c r="B60" s="3" t="s">
        <v>285</v>
      </c>
      <c r="C60" s="7"/>
      <c r="D60" s="72" t="s">
        <v>204</v>
      </c>
      <c r="E60" s="72" t="s">
        <v>205</v>
      </c>
      <c r="F60" s="84">
        <v>25358.240000000002</v>
      </c>
      <c r="G60" s="84">
        <v>25358.240000000002</v>
      </c>
      <c r="H60" s="85">
        <f t="shared" si="1"/>
        <v>0</v>
      </c>
      <c r="I60" s="84">
        <v>1.2777499999999999</v>
      </c>
      <c r="J60" s="84">
        <v>1.2777499999999999</v>
      </c>
      <c r="K60" s="86">
        <f t="shared" si="2"/>
        <v>0</v>
      </c>
      <c r="L60" s="84">
        <v>32401.48</v>
      </c>
      <c r="M60" s="84">
        <v>32401.48</v>
      </c>
      <c r="N60" s="87">
        <f t="shared" si="3"/>
        <v>0</v>
      </c>
      <c r="O60" s="88"/>
      <c r="P60" s="92"/>
      <c r="Q60" s="85">
        <f t="shared" si="0"/>
        <v>0</v>
      </c>
      <c r="R60" s="8"/>
      <c r="S60" s="9"/>
    </row>
    <row r="61" spans="1:19" x14ac:dyDescent="0.2">
      <c r="A61" s="2">
        <v>43404</v>
      </c>
      <c r="B61" s="3" t="s">
        <v>285</v>
      </c>
      <c r="C61" s="7"/>
      <c r="D61" s="72" t="s">
        <v>207</v>
      </c>
      <c r="E61" s="72" t="s">
        <v>208</v>
      </c>
      <c r="F61" s="84">
        <v>778926.71</v>
      </c>
      <c r="G61" s="84">
        <v>778926.71</v>
      </c>
      <c r="H61" s="85">
        <f t="shared" si="1"/>
        <v>0</v>
      </c>
      <c r="I61" s="84">
        <v>0.109413</v>
      </c>
      <c r="J61" s="84">
        <v>0.109413</v>
      </c>
      <c r="K61" s="86">
        <f t="shared" si="2"/>
        <v>0</v>
      </c>
      <c r="L61" s="84">
        <v>85224.54</v>
      </c>
      <c r="M61" s="84">
        <v>85224.54</v>
      </c>
      <c r="N61" s="87">
        <f t="shared" si="3"/>
        <v>0</v>
      </c>
      <c r="O61" s="88"/>
      <c r="P61" s="92"/>
      <c r="Q61" s="85">
        <f t="shared" si="0"/>
        <v>0</v>
      </c>
      <c r="R61" s="8"/>
      <c r="S61" s="9"/>
    </row>
    <row r="62" spans="1:19" x14ac:dyDescent="0.2">
      <c r="A62" s="2">
        <v>43404</v>
      </c>
      <c r="B62" s="3" t="s">
        <v>285</v>
      </c>
      <c r="C62" s="7"/>
      <c r="D62" s="72" t="s">
        <v>266</v>
      </c>
      <c r="E62" s="72" t="s">
        <v>267</v>
      </c>
      <c r="F62" s="84">
        <v>31924</v>
      </c>
      <c r="G62" s="84">
        <v>31924</v>
      </c>
      <c r="H62" s="85">
        <f t="shared" si="1"/>
        <v>0</v>
      </c>
      <c r="I62" s="84">
        <v>22.549973999999999</v>
      </c>
      <c r="J62" s="84">
        <v>22.549973999999999</v>
      </c>
      <c r="K62" s="86">
        <f t="shared" si="2"/>
        <v>0</v>
      </c>
      <c r="L62" s="84">
        <v>719885.38</v>
      </c>
      <c r="M62" s="84">
        <v>719885.38</v>
      </c>
      <c r="N62" s="87">
        <f t="shared" si="3"/>
        <v>0</v>
      </c>
      <c r="O62" s="88"/>
      <c r="P62" s="92"/>
      <c r="Q62" s="85">
        <f t="shared" si="0"/>
        <v>0</v>
      </c>
      <c r="R62" s="8"/>
      <c r="S62" s="9"/>
    </row>
    <row r="63" spans="1:19" x14ac:dyDescent="0.2">
      <c r="A63" s="2">
        <v>43404</v>
      </c>
      <c r="B63" s="3" t="s">
        <v>285</v>
      </c>
      <c r="C63" s="7"/>
      <c r="D63" s="72" t="s">
        <v>241</v>
      </c>
      <c r="E63" s="72" t="s">
        <v>242</v>
      </c>
      <c r="F63" s="84">
        <v>6300</v>
      </c>
      <c r="G63" s="84">
        <v>6300</v>
      </c>
      <c r="H63" s="85">
        <f t="shared" si="1"/>
        <v>0</v>
      </c>
      <c r="I63" s="84">
        <v>143.35420999999999</v>
      </c>
      <c r="J63" s="84">
        <v>143.35420999999999</v>
      </c>
      <c r="K63" s="86">
        <f t="shared" si="2"/>
        <v>0</v>
      </c>
      <c r="L63" s="84">
        <v>903131.52</v>
      </c>
      <c r="M63" s="84">
        <v>903131.52</v>
      </c>
      <c r="N63" s="87">
        <f t="shared" si="3"/>
        <v>0</v>
      </c>
      <c r="O63" s="88"/>
      <c r="P63" s="92"/>
      <c r="Q63" s="85">
        <f t="shared" si="0"/>
        <v>0</v>
      </c>
      <c r="R63" s="8"/>
      <c r="S63" s="9"/>
    </row>
    <row r="64" spans="1:19" x14ac:dyDescent="0.2">
      <c r="A64" s="2">
        <v>43404</v>
      </c>
      <c r="B64" s="3" t="s">
        <v>285</v>
      </c>
      <c r="C64" s="7"/>
      <c r="D64" s="72" t="s">
        <v>247</v>
      </c>
      <c r="E64" s="72" t="s">
        <v>248</v>
      </c>
      <c r="F64" s="84">
        <v>22463</v>
      </c>
      <c r="G64" s="84">
        <v>22463</v>
      </c>
      <c r="H64" s="85">
        <f>F64-G64</f>
        <v>0</v>
      </c>
      <c r="I64" s="84">
        <v>84.026948000000004</v>
      </c>
      <c r="J64" s="84">
        <v>84.026948000000004</v>
      </c>
      <c r="K64" s="86">
        <f t="shared" si="2"/>
        <v>0</v>
      </c>
      <c r="L64" s="84">
        <v>1887497.34</v>
      </c>
      <c r="M64" s="84">
        <v>1887497.34</v>
      </c>
      <c r="N64" s="87">
        <f t="shared" si="3"/>
        <v>0</v>
      </c>
      <c r="O64" s="88"/>
      <c r="P64" s="92"/>
      <c r="Q64" s="85">
        <f t="shared" si="0"/>
        <v>0</v>
      </c>
      <c r="R64" s="8"/>
      <c r="S64" s="9"/>
    </row>
    <row r="65" spans="1:19" x14ac:dyDescent="0.2">
      <c r="A65" s="2">
        <v>43404</v>
      </c>
      <c r="B65" s="3" t="s">
        <v>285</v>
      </c>
      <c r="C65" s="7"/>
      <c r="D65" s="72" t="s">
        <v>299</v>
      </c>
      <c r="E65" s="72" t="s">
        <v>300</v>
      </c>
      <c r="F65" s="84">
        <v>6000</v>
      </c>
      <c r="G65" s="84">
        <v>6000</v>
      </c>
      <c r="H65" s="85">
        <f>F65-G65</f>
        <v>0</v>
      </c>
      <c r="I65" s="84">
        <v>20.9</v>
      </c>
      <c r="J65" s="84">
        <v>20.9</v>
      </c>
      <c r="K65" s="86">
        <f t="shared" si="2"/>
        <v>0</v>
      </c>
      <c r="L65" s="84">
        <v>125400</v>
      </c>
      <c r="M65" s="84">
        <v>125400</v>
      </c>
      <c r="N65" s="87">
        <f t="shared" si="3"/>
        <v>0</v>
      </c>
      <c r="O65" s="88"/>
      <c r="P65" s="92"/>
      <c r="Q65" s="85">
        <f t="shared" si="0"/>
        <v>0</v>
      </c>
      <c r="R65" s="8"/>
      <c r="S65" s="9"/>
    </row>
    <row r="66" spans="1:19" x14ac:dyDescent="0.2">
      <c r="A66" s="2">
        <v>43404</v>
      </c>
      <c r="B66" s="3" t="s">
        <v>285</v>
      </c>
      <c r="C66" s="7"/>
      <c r="D66" s="72" t="s">
        <v>220</v>
      </c>
      <c r="E66" s="72" t="s">
        <v>221</v>
      </c>
      <c r="F66" s="84">
        <v>18000</v>
      </c>
      <c r="G66" s="84">
        <v>18000</v>
      </c>
      <c r="H66" s="85">
        <f t="shared" si="1"/>
        <v>0</v>
      </c>
      <c r="I66" s="84">
        <v>45.769956999999998</v>
      </c>
      <c r="J66" s="84">
        <v>45.769956999999998</v>
      </c>
      <c r="K66" s="86">
        <f t="shared" si="2"/>
        <v>0</v>
      </c>
      <c r="L66" s="84">
        <v>823859.23</v>
      </c>
      <c r="M66" s="84">
        <v>823859.23</v>
      </c>
      <c r="N66" s="87">
        <f t="shared" si="3"/>
        <v>0</v>
      </c>
      <c r="O66" s="88"/>
      <c r="P66" s="92"/>
      <c r="Q66" s="85">
        <f t="shared" si="0"/>
        <v>0</v>
      </c>
      <c r="R66" s="8"/>
      <c r="S66" s="9"/>
    </row>
    <row r="67" spans="1:19" x14ac:dyDescent="0.2">
      <c r="A67" s="2">
        <v>43404</v>
      </c>
      <c r="B67" s="3" t="s">
        <v>285</v>
      </c>
      <c r="C67" s="7"/>
      <c r="D67" s="72" t="s">
        <v>302</v>
      </c>
      <c r="E67" s="72" t="s">
        <v>303</v>
      </c>
      <c r="F67" s="84">
        <v>94044</v>
      </c>
      <c r="G67" s="84">
        <v>94044</v>
      </c>
      <c r="H67" s="85">
        <f t="shared" si="1"/>
        <v>0</v>
      </c>
      <c r="I67" s="84">
        <v>4.5871209999999998</v>
      </c>
      <c r="J67" s="84">
        <v>4.5871209999999998</v>
      </c>
      <c r="K67" s="86">
        <f t="shared" si="2"/>
        <v>0</v>
      </c>
      <c r="L67" s="84">
        <v>431391.19</v>
      </c>
      <c r="M67" s="84">
        <v>431391.19</v>
      </c>
      <c r="N67" s="87">
        <f t="shared" si="3"/>
        <v>0</v>
      </c>
      <c r="O67" s="88"/>
      <c r="P67" s="92"/>
      <c r="Q67" s="85">
        <f t="shared" si="0"/>
        <v>0</v>
      </c>
      <c r="R67" s="8"/>
      <c r="S67" s="9"/>
    </row>
    <row r="68" spans="1:19" x14ac:dyDescent="0.2">
      <c r="A68" s="2">
        <v>43404</v>
      </c>
      <c r="B68" s="3" t="s">
        <v>285</v>
      </c>
      <c r="C68" s="7"/>
      <c r="D68" s="72" t="s">
        <v>198</v>
      </c>
      <c r="E68" s="72" t="s">
        <v>199</v>
      </c>
      <c r="F68" s="84">
        <v>23370</v>
      </c>
      <c r="G68" s="84">
        <v>23370</v>
      </c>
      <c r="H68" s="85">
        <f t="shared" si="1"/>
        <v>0</v>
      </c>
      <c r="I68" s="84">
        <v>53.76</v>
      </c>
      <c r="J68" s="84">
        <v>53.76</v>
      </c>
      <c r="K68" s="86">
        <f t="shared" si="2"/>
        <v>0</v>
      </c>
      <c r="L68" s="84">
        <v>1256371.2</v>
      </c>
      <c r="M68" s="84">
        <v>1256371.2</v>
      </c>
      <c r="N68" s="87">
        <f t="shared" si="3"/>
        <v>0</v>
      </c>
      <c r="O68" s="88"/>
      <c r="P68" s="92"/>
      <c r="Q68" s="85">
        <f t="shared" si="0"/>
        <v>0</v>
      </c>
      <c r="R68" s="8"/>
      <c r="S68" s="9"/>
    </row>
    <row r="69" spans="1:19" x14ac:dyDescent="0.2">
      <c r="A69" s="2">
        <v>43404</v>
      </c>
      <c r="B69" s="3" t="s">
        <v>285</v>
      </c>
      <c r="C69" s="7"/>
      <c r="D69" s="72" t="s">
        <v>308</v>
      </c>
      <c r="E69" s="72" t="s">
        <v>309</v>
      </c>
      <c r="F69" s="84">
        <v>5200</v>
      </c>
      <c r="G69" s="84">
        <v>5200</v>
      </c>
      <c r="H69" s="85">
        <f t="shared" si="1"/>
        <v>0</v>
      </c>
      <c r="I69" s="84">
        <v>164.972002</v>
      </c>
      <c r="J69" s="84">
        <v>164.972002</v>
      </c>
      <c r="K69" s="86">
        <f t="shared" si="2"/>
        <v>0</v>
      </c>
      <c r="L69" s="84">
        <v>857854.41</v>
      </c>
      <c r="M69" s="84">
        <v>857854.41</v>
      </c>
      <c r="N69" s="87">
        <f t="shared" si="3"/>
        <v>0</v>
      </c>
      <c r="O69" s="88"/>
      <c r="P69" s="84"/>
      <c r="Q69" s="85">
        <f t="shared" si="0"/>
        <v>0</v>
      </c>
      <c r="R69" s="8"/>
      <c r="S69" s="9"/>
    </row>
    <row r="70" spans="1:19" x14ac:dyDescent="0.2">
      <c r="A70" s="2">
        <v>43404</v>
      </c>
      <c r="B70" s="3" t="s">
        <v>285</v>
      </c>
      <c r="C70" s="7"/>
      <c r="D70" s="72" t="s">
        <v>238</v>
      </c>
      <c r="E70" s="72" t="s">
        <v>239</v>
      </c>
      <c r="F70" s="84">
        <v>22414</v>
      </c>
      <c r="G70" s="84">
        <v>22414</v>
      </c>
      <c r="H70" s="85">
        <f t="shared" si="1"/>
        <v>0</v>
      </c>
      <c r="I70" s="84">
        <v>20.16</v>
      </c>
      <c r="J70" s="84">
        <v>20.16</v>
      </c>
      <c r="K70" s="86">
        <f t="shared" si="2"/>
        <v>0</v>
      </c>
      <c r="L70" s="84">
        <v>451866.24</v>
      </c>
      <c r="M70" s="84">
        <v>451866.24</v>
      </c>
      <c r="N70" s="87">
        <f t="shared" si="3"/>
        <v>0</v>
      </c>
      <c r="O70" s="88"/>
      <c r="P70" s="92"/>
      <c r="Q70" s="85">
        <f t="shared" si="0"/>
        <v>0</v>
      </c>
      <c r="R70" s="8"/>
      <c r="S70" s="9"/>
    </row>
    <row r="71" spans="1:19" x14ac:dyDescent="0.2">
      <c r="A71" s="2">
        <v>43404</v>
      </c>
      <c r="B71" s="3" t="s">
        <v>285</v>
      </c>
      <c r="C71" s="7"/>
      <c r="D71" s="72" t="s">
        <v>174</v>
      </c>
      <c r="E71" s="72" t="s">
        <v>175</v>
      </c>
      <c r="F71" s="84">
        <v>17000</v>
      </c>
      <c r="G71" s="84">
        <v>17000</v>
      </c>
      <c r="H71" s="85">
        <f t="shared" si="1"/>
        <v>0</v>
      </c>
      <c r="I71" s="84">
        <v>128.39484300000001</v>
      </c>
      <c r="J71" s="84">
        <v>128.39484300000001</v>
      </c>
      <c r="K71" s="86">
        <f t="shared" si="2"/>
        <v>0</v>
      </c>
      <c r="L71" s="84">
        <v>2182712.33</v>
      </c>
      <c r="M71" s="84">
        <v>2182712.33</v>
      </c>
      <c r="N71" s="87">
        <f t="shared" si="3"/>
        <v>0</v>
      </c>
      <c r="O71" s="88">
        <v>7519.46</v>
      </c>
      <c r="P71" s="84">
        <v>7519.46</v>
      </c>
      <c r="Q71" s="85">
        <f t="shared" si="0"/>
        <v>0</v>
      </c>
      <c r="R71" s="8"/>
      <c r="S71" s="9"/>
    </row>
    <row r="72" spans="1:19" x14ac:dyDescent="0.2">
      <c r="A72" s="2">
        <v>43404</v>
      </c>
      <c r="B72" s="3" t="s">
        <v>285</v>
      </c>
      <c r="C72" s="7"/>
      <c r="D72" s="72" t="s">
        <v>213</v>
      </c>
      <c r="E72" s="72" t="s">
        <v>19</v>
      </c>
      <c r="F72" s="84">
        <v>148093.72</v>
      </c>
      <c r="G72" s="84">
        <v>148093.72</v>
      </c>
      <c r="H72" s="85">
        <f t="shared" si="1"/>
        <v>0</v>
      </c>
      <c r="I72" s="84">
        <v>1.133049</v>
      </c>
      <c r="J72" s="84">
        <v>1.133049</v>
      </c>
      <c r="K72" s="86">
        <f t="shared" si="2"/>
        <v>0</v>
      </c>
      <c r="L72" s="84">
        <v>167797.51</v>
      </c>
      <c r="M72" s="84">
        <v>167797.51</v>
      </c>
      <c r="N72" s="87">
        <f t="shared" si="3"/>
        <v>0</v>
      </c>
      <c r="O72" s="88"/>
      <c r="P72" s="92"/>
      <c r="Q72" s="85">
        <f t="shared" si="0"/>
        <v>0</v>
      </c>
      <c r="R72" s="8"/>
      <c r="S72" s="9"/>
    </row>
    <row r="73" spans="1:19" x14ac:dyDescent="0.2">
      <c r="A73" s="2">
        <v>43404</v>
      </c>
      <c r="B73" s="3" t="s">
        <v>285</v>
      </c>
      <c r="C73" s="7"/>
      <c r="D73" s="72" t="s">
        <v>214</v>
      </c>
      <c r="E73" s="72" t="s">
        <v>215</v>
      </c>
      <c r="F73" s="84">
        <v>13734</v>
      </c>
      <c r="G73" s="84">
        <v>13734</v>
      </c>
      <c r="H73" s="85">
        <f t="shared" si="1"/>
        <v>0</v>
      </c>
      <c r="I73" s="84">
        <v>111</v>
      </c>
      <c r="J73" s="84">
        <v>111</v>
      </c>
      <c r="K73" s="86">
        <f>I73-J73</f>
        <v>0</v>
      </c>
      <c r="L73" s="84">
        <v>1524474</v>
      </c>
      <c r="M73" s="84">
        <v>1524474</v>
      </c>
      <c r="N73" s="87">
        <f t="shared" si="3"/>
        <v>0</v>
      </c>
      <c r="O73" s="88"/>
      <c r="P73" s="92"/>
      <c r="Q73" s="85">
        <f>O73-P73</f>
        <v>0</v>
      </c>
      <c r="R73" s="8"/>
      <c r="S73" s="9"/>
    </row>
    <row r="74" spans="1:19" x14ac:dyDescent="0.2">
      <c r="A74" s="2">
        <v>43404</v>
      </c>
      <c r="B74" s="3" t="s">
        <v>285</v>
      </c>
      <c r="D74" s="72" t="s">
        <v>245</v>
      </c>
      <c r="E74" s="72" t="s">
        <v>246</v>
      </c>
      <c r="F74" s="84">
        <v>38400</v>
      </c>
      <c r="G74" s="84">
        <v>38400</v>
      </c>
      <c r="H74" s="85">
        <f t="shared" si="1"/>
        <v>0</v>
      </c>
      <c r="I74" s="84">
        <v>16.162331999999999</v>
      </c>
      <c r="J74" s="84">
        <v>16.162331999999999</v>
      </c>
      <c r="K74" s="86">
        <f>I74-J74</f>
        <v>0</v>
      </c>
      <c r="L74" s="84">
        <v>620633.56000000006</v>
      </c>
      <c r="M74" s="84">
        <v>620633.56000000006</v>
      </c>
      <c r="N74" s="87">
        <f t="shared" si="3"/>
        <v>0</v>
      </c>
      <c r="O74" s="88">
        <v>10530.79</v>
      </c>
      <c r="P74" s="20">
        <v>10530.79</v>
      </c>
      <c r="Q74" s="85">
        <f>O74-P74</f>
        <v>0</v>
      </c>
    </row>
    <row r="75" spans="1:19" x14ac:dyDescent="0.2">
      <c r="A75" s="2">
        <v>43404</v>
      </c>
      <c r="B75" s="3" t="s">
        <v>285</v>
      </c>
      <c r="D75" s="72" t="s">
        <v>176</v>
      </c>
      <c r="E75" s="72" t="s">
        <v>177</v>
      </c>
      <c r="F75" s="84">
        <v>25958</v>
      </c>
      <c r="G75" s="84">
        <v>25958</v>
      </c>
      <c r="H75" s="85">
        <f t="shared" si="1"/>
        <v>0</v>
      </c>
      <c r="I75" s="84">
        <v>50.08</v>
      </c>
      <c r="J75" s="84">
        <v>50.08</v>
      </c>
      <c r="K75" s="86">
        <f>I75-J75</f>
        <v>0</v>
      </c>
      <c r="L75" s="84">
        <v>1299976.6399999999</v>
      </c>
      <c r="M75" s="84">
        <v>1299976.6399999999</v>
      </c>
      <c r="N75" s="87">
        <f t="shared" si="3"/>
        <v>0</v>
      </c>
      <c r="O75" s="88"/>
      <c r="Q75" s="85">
        <f>O75-P75</f>
        <v>0</v>
      </c>
    </row>
  </sheetData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4" type="noConversion"/>
  <dataValidations disablePrompts="1" count="1">
    <dataValidation type="list" allowBlank="1" showInputMessage="1" showErrorMessage="1" sqref="C13:C73">
      <formula1>#REF!</formula1>
    </dataValidation>
  </dataValidations>
  <pageMargins left="0.25" right="0.25" top="0.25" bottom="0.25" header="0.5" footer="0.5"/>
  <pageSetup scale="48" orientation="landscape" r:id="rId1"/>
  <headerFooter differentOddEven="1" alignWithMargins="0">
    <oddFooter>&amp;C&amp;11&amp;K000000&amp;"Calibri,Regular"
Information Classification: Limited Access&amp;L&amp;"Arial,Regular"&amp;9Information Classification: General</oddFooter>
    <evenFooter>&amp;C&amp;11&amp;K000000&amp;"Calibri,Regular"
Information Classification: Limited Access&amp;L&amp;"Arial,Regular"&amp;9Information Classification: General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4"/>
  <sheetViews>
    <sheetView topLeftCell="A42" workbookViewId="0">
      <selection activeCell="G2" sqref="G2:G64"/>
    </sheetView>
  </sheetViews>
  <sheetFormatPr defaultRowHeight="12.75" x14ac:dyDescent="0.2"/>
  <cols>
    <col min="1" max="1" width="36.28515625" customWidth="1"/>
    <col min="2" max="2" width="16.285156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28515625" customWidth="1"/>
  </cols>
  <sheetData>
    <row r="1" spans="1:8" x14ac:dyDescent="0.2">
      <c r="A1" s="64" t="s">
        <v>156</v>
      </c>
      <c r="B1" s="64" t="s">
        <v>157</v>
      </c>
      <c r="C1" s="65" t="s">
        <v>158</v>
      </c>
      <c r="D1" s="65" t="s">
        <v>159</v>
      </c>
      <c r="E1" s="64" t="s">
        <v>160</v>
      </c>
      <c r="F1" s="65" t="s">
        <v>161</v>
      </c>
      <c r="G1" s="65" t="s">
        <v>162</v>
      </c>
      <c r="H1" s="64" t="s">
        <v>163</v>
      </c>
    </row>
    <row r="2" spans="1:8" x14ac:dyDescent="0.2">
      <c r="A2" s="66" t="s">
        <v>164</v>
      </c>
      <c r="B2" s="66" t="s">
        <v>165</v>
      </c>
      <c r="C2" s="67">
        <v>531811.79</v>
      </c>
      <c r="D2" s="68">
        <v>531811.79</v>
      </c>
      <c r="E2" s="66" t="s">
        <v>35</v>
      </c>
      <c r="F2" s="68">
        <v>100</v>
      </c>
      <c r="G2" s="68">
        <v>531811.79</v>
      </c>
      <c r="H2" s="66" t="s">
        <v>35</v>
      </c>
    </row>
    <row r="3" spans="1:8" x14ac:dyDescent="0.2">
      <c r="A3" s="66" t="s">
        <v>240</v>
      </c>
      <c r="B3" s="66" t="s">
        <v>222</v>
      </c>
      <c r="C3" s="67">
        <v>82379.13</v>
      </c>
      <c r="D3" s="68">
        <v>83388.800000000003</v>
      </c>
      <c r="E3" s="66" t="s">
        <v>222</v>
      </c>
      <c r="F3" s="68">
        <v>0.99413499999999999</v>
      </c>
      <c r="G3" s="68">
        <v>81895.94</v>
      </c>
      <c r="H3" s="66" t="s">
        <v>35</v>
      </c>
    </row>
    <row r="4" spans="1:8" x14ac:dyDescent="0.2">
      <c r="A4" s="66" t="s">
        <v>228</v>
      </c>
      <c r="B4" s="66" t="s">
        <v>229</v>
      </c>
      <c r="C4" s="67">
        <v>13700</v>
      </c>
      <c r="D4" s="68">
        <v>1379457.16</v>
      </c>
      <c r="E4" s="66" t="s">
        <v>35</v>
      </c>
      <c r="F4" s="68">
        <v>107.26</v>
      </c>
      <c r="G4" s="68">
        <v>1469462</v>
      </c>
      <c r="H4" s="66" t="s">
        <v>35</v>
      </c>
    </row>
    <row r="5" spans="1:8" x14ac:dyDescent="0.2">
      <c r="A5" s="66" t="s">
        <v>218</v>
      </c>
      <c r="B5" s="66" t="s">
        <v>219</v>
      </c>
      <c r="C5" s="67">
        <v>40414</v>
      </c>
      <c r="D5" s="68">
        <v>1205277.77</v>
      </c>
      <c r="E5" s="66" t="s">
        <v>205</v>
      </c>
      <c r="F5" s="68">
        <v>29.528791999999999</v>
      </c>
      <c r="G5" s="68">
        <v>1193376.58</v>
      </c>
      <c r="H5" s="66" t="s">
        <v>35</v>
      </c>
    </row>
    <row r="6" spans="1:8" x14ac:dyDescent="0.2">
      <c r="A6" s="66" t="s">
        <v>178</v>
      </c>
      <c r="B6" s="66" t="s">
        <v>179</v>
      </c>
      <c r="C6" s="67">
        <v>59863</v>
      </c>
      <c r="D6" s="68">
        <v>515852.82</v>
      </c>
      <c r="E6" s="66" t="s">
        <v>180</v>
      </c>
      <c r="F6" s="68">
        <v>10.716298</v>
      </c>
      <c r="G6" s="68">
        <v>641509.75</v>
      </c>
      <c r="H6" s="66" t="s">
        <v>35</v>
      </c>
    </row>
    <row r="7" spans="1:8" x14ac:dyDescent="0.2">
      <c r="A7" s="66" t="s">
        <v>268</v>
      </c>
      <c r="B7" s="66" t="s">
        <v>269</v>
      </c>
      <c r="C7" s="67">
        <v>16274</v>
      </c>
      <c r="D7" s="68">
        <v>1279439.1299999999</v>
      </c>
      <c r="E7" s="66" t="s">
        <v>35</v>
      </c>
      <c r="F7" s="68">
        <v>138.08000000000001</v>
      </c>
      <c r="G7" s="68">
        <v>2247113.92</v>
      </c>
      <c r="H7" s="66" t="s">
        <v>35</v>
      </c>
    </row>
    <row r="8" spans="1:8" x14ac:dyDescent="0.2">
      <c r="A8" s="66" t="s">
        <v>251</v>
      </c>
      <c r="B8" s="66" t="s">
        <v>252</v>
      </c>
      <c r="C8" s="67">
        <v>14596</v>
      </c>
      <c r="D8" s="68">
        <v>958553.82</v>
      </c>
      <c r="E8" s="66" t="s">
        <v>35</v>
      </c>
      <c r="F8" s="68">
        <v>117.11</v>
      </c>
      <c r="G8" s="68">
        <v>1709337.56</v>
      </c>
      <c r="H8" s="66" t="s">
        <v>35</v>
      </c>
    </row>
    <row r="9" spans="1:8" x14ac:dyDescent="0.2">
      <c r="A9" s="66" t="s">
        <v>168</v>
      </c>
      <c r="B9" s="66" t="s">
        <v>169</v>
      </c>
      <c r="C9" s="67">
        <v>27647</v>
      </c>
      <c r="D9" s="68">
        <v>1367701.97</v>
      </c>
      <c r="E9" s="66" t="s">
        <v>35</v>
      </c>
      <c r="F9" s="68">
        <v>61.7</v>
      </c>
      <c r="G9" s="68">
        <v>1705819.9</v>
      </c>
      <c r="H9" s="66" t="s">
        <v>35</v>
      </c>
    </row>
    <row r="10" spans="1:8" x14ac:dyDescent="0.2">
      <c r="A10" s="66" t="s">
        <v>200</v>
      </c>
      <c r="B10" s="66" t="s">
        <v>201</v>
      </c>
      <c r="C10" s="67">
        <v>26789</v>
      </c>
      <c r="D10" s="68">
        <v>470215.13</v>
      </c>
      <c r="E10" s="66" t="s">
        <v>35</v>
      </c>
      <c r="F10" s="68">
        <v>20.67</v>
      </c>
      <c r="G10" s="68">
        <v>553728.63</v>
      </c>
      <c r="H10" s="66" t="s">
        <v>35</v>
      </c>
    </row>
    <row r="11" spans="1:8" x14ac:dyDescent="0.2">
      <c r="A11" s="66" t="s">
        <v>206</v>
      </c>
      <c r="B11" s="66" t="s">
        <v>20</v>
      </c>
      <c r="C11" s="67">
        <v>27440910</v>
      </c>
      <c r="D11" s="68">
        <v>247801.39</v>
      </c>
      <c r="E11" s="66" t="s">
        <v>20</v>
      </c>
      <c r="F11" s="68">
        <v>8.8610000000000008E-3</v>
      </c>
      <c r="G11" s="68">
        <v>243151.92</v>
      </c>
      <c r="H11" s="66" t="s">
        <v>35</v>
      </c>
    </row>
    <row r="12" spans="1:8" x14ac:dyDescent="0.2">
      <c r="A12" s="66" t="s">
        <v>223</v>
      </c>
      <c r="B12" s="66" t="s">
        <v>224</v>
      </c>
      <c r="C12" s="67">
        <v>36100</v>
      </c>
      <c r="D12" s="68">
        <v>1369074.29</v>
      </c>
      <c r="E12" s="66" t="s">
        <v>20</v>
      </c>
      <c r="F12" s="68">
        <v>27.052412</v>
      </c>
      <c r="G12" s="68">
        <v>976592.09</v>
      </c>
      <c r="H12" s="66" t="s">
        <v>35</v>
      </c>
    </row>
    <row r="13" spans="1:8" x14ac:dyDescent="0.2">
      <c r="A13" s="66" t="s">
        <v>306</v>
      </c>
      <c r="B13" s="66" t="s">
        <v>307</v>
      </c>
      <c r="C13" s="67">
        <v>12200</v>
      </c>
      <c r="D13" s="68">
        <v>721564.8</v>
      </c>
      <c r="E13" s="66" t="s">
        <v>205</v>
      </c>
      <c r="F13" s="68">
        <v>55.134892000000001</v>
      </c>
      <c r="G13" s="68">
        <v>672645.68</v>
      </c>
      <c r="H13" s="66" t="s">
        <v>35</v>
      </c>
    </row>
    <row r="14" spans="1:8" x14ac:dyDescent="0.2">
      <c r="A14" s="66" t="s">
        <v>230</v>
      </c>
      <c r="B14" s="66" t="s">
        <v>231</v>
      </c>
      <c r="C14" s="67">
        <v>33623</v>
      </c>
      <c r="D14" s="68">
        <v>645299.34</v>
      </c>
      <c r="E14" s="66" t="s">
        <v>205</v>
      </c>
      <c r="F14" s="68">
        <v>17.856549999999999</v>
      </c>
      <c r="G14" s="68">
        <v>600390.77</v>
      </c>
      <c r="H14" s="66" t="s">
        <v>35</v>
      </c>
    </row>
    <row r="15" spans="1:8" x14ac:dyDescent="0.2">
      <c r="A15" s="66" t="s">
        <v>183</v>
      </c>
      <c r="B15" s="66" t="s">
        <v>184</v>
      </c>
      <c r="C15" s="67">
        <v>20440</v>
      </c>
      <c r="D15" s="68">
        <v>369777.43</v>
      </c>
      <c r="E15" s="66" t="s">
        <v>35</v>
      </c>
      <c r="F15" s="68">
        <v>16.024999999999999</v>
      </c>
      <c r="G15" s="68">
        <v>327551</v>
      </c>
      <c r="H15" s="66" t="s">
        <v>35</v>
      </c>
    </row>
    <row r="16" spans="1:8" x14ac:dyDescent="0.2">
      <c r="A16" s="66" t="s">
        <v>166</v>
      </c>
      <c r="B16" s="66" t="s">
        <v>167</v>
      </c>
      <c r="C16" s="67">
        <v>7007</v>
      </c>
      <c r="D16" s="68">
        <v>574614.37</v>
      </c>
      <c r="E16" s="66" t="s">
        <v>35</v>
      </c>
      <c r="F16" s="68">
        <v>80.87</v>
      </c>
      <c r="G16" s="68">
        <v>566656.09</v>
      </c>
      <c r="H16" s="66" t="s">
        <v>35</v>
      </c>
    </row>
    <row r="17" spans="1:8" x14ac:dyDescent="0.2">
      <c r="A17" s="66" t="s">
        <v>265</v>
      </c>
      <c r="B17" s="66" t="s">
        <v>180</v>
      </c>
      <c r="C17" s="67">
        <v>33918.42</v>
      </c>
      <c r="D17" s="68">
        <v>24236.41</v>
      </c>
      <c r="E17" s="66" t="s">
        <v>180</v>
      </c>
      <c r="F17" s="68">
        <v>0.70874999999999999</v>
      </c>
      <c r="G17" s="68">
        <v>24039.68</v>
      </c>
      <c r="H17" s="66" t="s">
        <v>35</v>
      </c>
    </row>
    <row r="18" spans="1:8" x14ac:dyDescent="0.2">
      <c r="A18" s="66" t="s">
        <v>172</v>
      </c>
      <c r="B18" s="66" t="s">
        <v>173</v>
      </c>
      <c r="C18" s="67">
        <v>118000</v>
      </c>
      <c r="D18" s="68">
        <v>956401.03</v>
      </c>
      <c r="E18" s="66" t="s">
        <v>20</v>
      </c>
      <c r="F18" s="68">
        <v>12.024279</v>
      </c>
      <c r="G18" s="68">
        <v>1418864.92</v>
      </c>
      <c r="H18" s="66" t="s">
        <v>35</v>
      </c>
    </row>
    <row r="19" spans="1:8" x14ac:dyDescent="0.2">
      <c r="A19" s="66" t="s">
        <v>255</v>
      </c>
      <c r="B19" s="66" t="s">
        <v>256</v>
      </c>
      <c r="C19" s="67">
        <v>110664</v>
      </c>
      <c r="D19" s="68">
        <v>1296418.69</v>
      </c>
      <c r="E19" s="66" t="s">
        <v>180</v>
      </c>
      <c r="F19" s="68">
        <v>9.4263729999999999</v>
      </c>
      <c r="G19" s="68">
        <v>1043160.17</v>
      </c>
      <c r="H19" s="66" t="s">
        <v>35</v>
      </c>
    </row>
    <row r="20" spans="1:8" x14ac:dyDescent="0.2">
      <c r="A20" s="66" t="s">
        <v>211</v>
      </c>
      <c r="B20" s="66" t="s">
        <v>212</v>
      </c>
      <c r="C20" s="67">
        <v>53225</v>
      </c>
      <c r="D20" s="68">
        <v>1067159.77</v>
      </c>
      <c r="E20" s="66" t="s">
        <v>19</v>
      </c>
      <c r="F20" s="68">
        <v>20.066306000000001</v>
      </c>
      <c r="G20" s="68">
        <v>1068029.1399999999</v>
      </c>
      <c r="H20" s="66" t="s">
        <v>35</v>
      </c>
    </row>
    <row r="21" spans="1:8" x14ac:dyDescent="0.2">
      <c r="A21" s="66" t="s">
        <v>225</v>
      </c>
      <c r="B21" s="66" t="s">
        <v>226</v>
      </c>
      <c r="C21" s="67">
        <v>13600</v>
      </c>
      <c r="D21" s="68">
        <v>918873.64</v>
      </c>
      <c r="E21" s="66" t="s">
        <v>20</v>
      </c>
      <c r="F21" s="68">
        <v>86.394045000000006</v>
      </c>
      <c r="G21" s="68">
        <v>1174959.02</v>
      </c>
      <c r="H21" s="66" t="s">
        <v>35</v>
      </c>
    </row>
    <row r="22" spans="1:8" x14ac:dyDescent="0.2">
      <c r="A22" s="66" t="s">
        <v>191</v>
      </c>
      <c r="B22" s="66" t="s">
        <v>192</v>
      </c>
      <c r="C22" s="67">
        <v>95122</v>
      </c>
      <c r="D22" s="68">
        <v>922586.01</v>
      </c>
      <c r="E22" s="66" t="s">
        <v>35</v>
      </c>
      <c r="F22" s="68">
        <v>15.23</v>
      </c>
      <c r="G22" s="68">
        <v>1448708.06</v>
      </c>
      <c r="H22" s="66" t="s">
        <v>35</v>
      </c>
    </row>
    <row r="23" spans="1:8" x14ac:dyDescent="0.2">
      <c r="A23" s="66" t="s">
        <v>297</v>
      </c>
      <c r="B23" s="66" t="s">
        <v>298</v>
      </c>
      <c r="C23" s="67">
        <v>6500</v>
      </c>
      <c r="D23" s="68">
        <v>88808.85</v>
      </c>
      <c r="E23" s="66" t="s">
        <v>35</v>
      </c>
      <c r="F23" s="68">
        <v>9.06</v>
      </c>
      <c r="G23" s="68">
        <v>58890</v>
      </c>
      <c r="H23" s="66" t="s">
        <v>35</v>
      </c>
    </row>
    <row r="24" spans="1:8" x14ac:dyDescent="0.2">
      <c r="A24" s="66" t="s">
        <v>304</v>
      </c>
      <c r="B24" s="66" t="s">
        <v>305</v>
      </c>
      <c r="C24" s="67">
        <v>63900</v>
      </c>
      <c r="D24" s="68">
        <v>776135.79</v>
      </c>
      <c r="E24" s="66" t="s">
        <v>35</v>
      </c>
      <c r="F24" s="68">
        <v>11.4</v>
      </c>
      <c r="G24" s="68">
        <v>728460</v>
      </c>
      <c r="H24" s="66" t="s">
        <v>35</v>
      </c>
    </row>
    <row r="25" spans="1:8" x14ac:dyDescent="0.2">
      <c r="A25" s="66" t="s">
        <v>185</v>
      </c>
      <c r="B25" s="66" t="s">
        <v>186</v>
      </c>
      <c r="C25" s="67">
        <v>43721</v>
      </c>
      <c r="D25" s="68">
        <v>951816.56</v>
      </c>
      <c r="E25" s="66" t="s">
        <v>19</v>
      </c>
      <c r="F25" s="68">
        <v>19.964331999999999</v>
      </c>
      <c r="G25" s="68">
        <v>872860.54</v>
      </c>
      <c r="H25" s="66" t="s">
        <v>35</v>
      </c>
    </row>
    <row r="26" spans="1:8" x14ac:dyDescent="0.2">
      <c r="A26" s="66" t="s">
        <v>189</v>
      </c>
      <c r="B26" s="66" t="s">
        <v>190</v>
      </c>
      <c r="C26" s="67">
        <v>22900</v>
      </c>
      <c r="D26" s="68">
        <v>799104.8</v>
      </c>
      <c r="E26" s="66" t="s">
        <v>20</v>
      </c>
      <c r="F26" s="68">
        <v>34.601922999999999</v>
      </c>
      <c r="G26" s="68">
        <v>792384.03</v>
      </c>
      <c r="H26" s="66" t="s">
        <v>35</v>
      </c>
    </row>
    <row r="27" spans="1:8" x14ac:dyDescent="0.2">
      <c r="A27" s="66" t="s">
        <v>193</v>
      </c>
      <c r="B27" s="66" t="s">
        <v>194</v>
      </c>
      <c r="C27" s="67">
        <v>41226</v>
      </c>
      <c r="D27" s="68">
        <v>1340484.27</v>
      </c>
      <c r="E27" s="66" t="s">
        <v>35</v>
      </c>
      <c r="F27" s="68">
        <v>54.13</v>
      </c>
      <c r="G27" s="68">
        <v>2231563.38</v>
      </c>
      <c r="H27" s="66" t="s">
        <v>35</v>
      </c>
    </row>
    <row r="28" spans="1:8" x14ac:dyDescent="0.2">
      <c r="A28" s="66" t="s">
        <v>257</v>
      </c>
      <c r="B28" s="66" t="s">
        <v>258</v>
      </c>
      <c r="C28" s="67">
        <v>6754</v>
      </c>
      <c r="D28" s="68">
        <v>1211163.8600000001</v>
      </c>
      <c r="E28" s="66" t="s">
        <v>222</v>
      </c>
      <c r="F28" s="68">
        <v>314.84242999999998</v>
      </c>
      <c r="G28" s="68">
        <v>2126445.77</v>
      </c>
      <c r="H28" s="66" t="s">
        <v>35</v>
      </c>
    </row>
    <row r="29" spans="1:8" x14ac:dyDescent="0.2">
      <c r="A29" s="66" t="s">
        <v>232</v>
      </c>
      <c r="B29" s="66" t="s">
        <v>233</v>
      </c>
      <c r="C29" s="67">
        <v>12661</v>
      </c>
      <c r="D29" s="68">
        <v>857822.5</v>
      </c>
      <c r="E29" s="66" t="s">
        <v>35</v>
      </c>
      <c r="F29" s="68">
        <v>102.73</v>
      </c>
      <c r="G29" s="68">
        <v>1300664.53</v>
      </c>
      <c r="H29" s="66" t="s">
        <v>35</v>
      </c>
    </row>
    <row r="30" spans="1:8" x14ac:dyDescent="0.2">
      <c r="A30" s="66" t="s">
        <v>181</v>
      </c>
      <c r="B30" s="66" t="s">
        <v>182</v>
      </c>
      <c r="C30" s="67">
        <v>50445</v>
      </c>
      <c r="D30" s="68">
        <v>865596.57</v>
      </c>
      <c r="E30" s="66" t="s">
        <v>35</v>
      </c>
      <c r="F30" s="68">
        <v>20.420000000000002</v>
      </c>
      <c r="G30" s="68">
        <v>1030086.9</v>
      </c>
      <c r="H30" s="66" t="s">
        <v>35</v>
      </c>
    </row>
    <row r="31" spans="1:8" x14ac:dyDescent="0.2">
      <c r="A31" s="66" t="s">
        <v>236</v>
      </c>
      <c r="B31" s="66" t="s">
        <v>237</v>
      </c>
      <c r="C31" s="67">
        <v>29596</v>
      </c>
      <c r="D31" s="68">
        <v>673778.04</v>
      </c>
      <c r="E31" s="66" t="s">
        <v>35</v>
      </c>
      <c r="F31" s="68">
        <v>25.39</v>
      </c>
      <c r="G31" s="68">
        <v>751442.44</v>
      </c>
      <c r="H31" s="66" t="s">
        <v>35</v>
      </c>
    </row>
    <row r="32" spans="1:8" x14ac:dyDescent="0.2">
      <c r="A32" s="66" t="s">
        <v>296</v>
      </c>
      <c r="B32" s="66" t="s">
        <v>270</v>
      </c>
      <c r="C32" s="67">
        <v>77042</v>
      </c>
      <c r="D32" s="68">
        <v>827053</v>
      </c>
      <c r="E32" s="66" t="s">
        <v>35</v>
      </c>
      <c r="F32" s="68">
        <v>12.89</v>
      </c>
      <c r="G32" s="68">
        <v>993071.38</v>
      </c>
      <c r="H32" s="66" t="s">
        <v>35</v>
      </c>
    </row>
    <row r="33" spans="1:8" x14ac:dyDescent="0.2">
      <c r="A33" s="66" t="s">
        <v>253</v>
      </c>
      <c r="B33" s="66" t="s">
        <v>254</v>
      </c>
      <c r="C33" s="67">
        <v>38552</v>
      </c>
      <c r="D33" s="68">
        <v>1675194.86</v>
      </c>
      <c r="E33" s="66" t="s">
        <v>35</v>
      </c>
      <c r="F33" s="68">
        <v>31.79</v>
      </c>
      <c r="G33" s="68">
        <v>1225568.08</v>
      </c>
      <c r="H33" s="66" t="s">
        <v>35</v>
      </c>
    </row>
    <row r="34" spans="1:8" x14ac:dyDescent="0.2">
      <c r="A34" s="66" t="s">
        <v>294</v>
      </c>
      <c r="B34" s="66" t="s">
        <v>271</v>
      </c>
      <c r="C34" s="67">
        <v>45023</v>
      </c>
      <c r="D34" s="68">
        <v>976427.14</v>
      </c>
      <c r="E34" s="66" t="s">
        <v>35</v>
      </c>
      <c r="F34" s="68">
        <v>21.475000000000001</v>
      </c>
      <c r="G34" s="68">
        <v>966868.93</v>
      </c>
      <c r="H34" s="66" t="s">
        <v>35</v>
      </c>
    </row>
    <row r="35" spans="1:8" x14ac:dyDescent="0.2">
      <c r="A35" s="66" t="s">
        <v>263</v>
      </c>
      <c r="B35" s="66" t="s">
        <v>264</v>
      </c>
      <c r="C35" s="67">
        <v>13944</v>
      </c>
      <c r="D35" s="68">
        <v>1367877.11</v>
      </c>
      <c r="E35" s="66" t="s">
        <v>35</v>
      </c>
      <c r="F35" s="68">
        <v>119.49</v>
      </c>
      <c r="G35" s="68">
        <v>1666168.56</v>
      </c>
      <c r="H35" s="66" t="s">
        <v>35</v>
      </c>
    </row>
    <row r="36" spans="1:8" x14ac:dyDescent="0.2">
      <c r="A36" s="66" t="s">
        <v>187</v>
      </c>
      <c r="B36" s="66" t="s">
        <v>188</v>
      </c>
      <c r="C36" s="67">
        <v>61706</v>
      </c>
      <c r="D36" s="68">
        <v>976474.74</v>
      </c>
      <c r="E36" s="66" t="s">
        <v>35</v>
      </c>
      <c r="F36" s="68">
        <v>17.649999999999999</v>
      </c>
      <c r="G36" s="68">
        <v>1089110.8999999999</v>
      </c>
      <c r="H36" s="66" t="s">
        <v>35</v>
      </c>
    </row>
    <row r="37" spans="1:8" x14ac:dyDescent="0.2">
      <c r="A37" s="66" t="s">
        <v>209</v>
      </c>
      <c r="B37" s="66" t="s">
        <v>210</v>
      </c>
      <c r="C37" s="67">
        <v>11395</v>
      </c>
      <c r="D37" s="68">
        <v>976539.43</v>
      </c>
      <c r="E37" s="66" t="s">
        <v>19</v>
      </c>
      <c r="F37" s="68">
        <v>125.598533</v>
      </c>
      <c r="G37" s="68">
        <v>1431195.29</v>
      </c>
      <c r="H37" s="66" t="s">
        <v>35</v>
      </c>
    </row>
    <row r="38" spans="1:8" x14ac:dyDescent="0.2">
      <c r="A38" s="66" t="s">
        <v>310</v>
      </c>
      <c r="B38" s="66" t="s">
        <v>311</v>
      </c>
      <c r="C38" s="67">
        <v>18000</v>
      </c>
      <c r="D38" s="68">
        <v>497005</v>
      </c>
      <c r="E38" s="66" t="s">
        <v>20</v>
      </c>
      <c r="F38" s="68">
        <v>23.747285999999999</v>
      </c>
      <c r="G38" s="68">
        <v>427451.15</v>
      </c>
      <c r="H38" s="66" t="s">
        <v>35</v>
      </c>
    </row>
    <row r="39" spans="1:8" x14ac:dyDescent="0.2">
      <c r="A39" s="66" t="s">
        <v>227</v>
      </c>
      <c r="B39" s="66" t="s">
        <v>35</v>
      </c>
      <c r="C39" s="67">
        <v>-11039.19</v>
      </c>
      <c r="D39" s="68">
        <v>-11039.19</v>
      </c>
      <c r="E39" s="66" t="s">
        <v>35</v>
      </c>
      <c r="F39" s="68">
        <v>1</v>
      </c>
      <c r="G39" s="68">
        <v>-11039.19</v>
      </c>
      <c r="H39" s="66" t="s">
        <v>35</v>
      </c>
    </row>
    <row r="40" spans="1:8" x14ac:dyDescent="0.2">
      <c r="A40" s="66" t="s">
        <v>195</v>
      </c>
      <c r="B40" s="66" t="s">
        <v>196</v>
      </c>
      <c r="C40" s="67">
        <v>101063</v>
      </c>
      <c r="D40" s="68">
        <v>1101666.3700000001</v>
      </c>
      <c r="E40" s="66" t="s">
        <v>35</v>
      </c>
      <c r="F40" s="68">
        <v>10.24</v>
      </c>
      <c r="G40" s="68">
        <v>1034885.12</v>
      </c>
      <c r="H40" s="66" t="s">
        <v>35</v>
      </c>
    </row>
    <row r="41" spans="1:8" x14ac:dyDescent="0.2">
      <c r="A41" s="66" t="s">
        <v>249</v>
      </c>
      <c r="B41" s="66" t="s">
        <v>250</v>
      </c>
      <c r="C41" s="67">
        <v>27783</v>
      </c>
      <c r="D41" s="68">
        <v>1041837.72</v>
      </c>
      <c r="E41" s="66" t="s">
        <v>35</v>
      </c>
      <c r="F41" s="68">
        <v>58.87</v>
      </c>
      <c r="G41" s="68">
        <v>1635585.21</v>
      </c>
      <c r="H41" s="66" t="s">
        <v>35</v>
      </c>
    </row>
    <row r="42" spans="1:8" x14ac:dyDescent="0.2">
      <c r="A42" s="66" t="s">
        <v>202</v>
      </c>
      <c r="B42" s="66" t="s">
        <v>203</v>
      </c>
      <c r="C42" s="67">
        <v>30760</v>
      </c>
      <c r="D42" s="68">
        <v>1063849.21</v>
      </c>
      <c r="E42" s="66" t="s">
        <v>35</v>
      </c>
      <c r="F42" s="68">
        <v>33.799999999999997</v>
      </c>
      <c r="G42" s="68">
        <v>1039688</v>
      </c>
      <c r="H42" s="66" t="s">
        <v>35</v>
      </c>
    </row>
    <row r="43" spans="1:8" x14ac:dyDescent="0.2">
      <c r="A43" s="66" t="s">
        <v>216</v>
      </c>
      <c r="B43" s="66" t="s">
        <v>217</v>
      </c>
      <c r="C43" s="67">
        <v>40885</v>
      </c>
      <c r="D43" s="68">
        <v>1351842.11</v>
      </c>
      <c r="E43" s="66" t="s">
        <v>35</v>
      </c>
      <c r="F43" s="68">
        <v>32.880000000000003</v>
      </c>
      <c r="G43" s="68">
        <v>1344298.8</v>
      </c>
      <c r="H43" s="66" t="s">
        <v>35</v>
      </c>
    </row>
    <row r="44" spans="1:8" x14ac:dyDescent="0.2">
      <c r="A44" s="66" t="s">
        <v>243</v>
      </c>
      <c r="B44" s="66" t="s">
        <v>244</v>
      </c>
      <c r="C44" s="67">
        <v>67361</v>
      </c>
      <c r="D44" s="68">
        <v>448899.67</v>
      </c>
      <c r="E44" s="66" t="s">
        <v>35</v>
      </c>
      <c r="F44" s="68">
        <v>4.7</v>
      </c>
      <c r="G44" s="68">
        <v>316596.7</v>
      </c>
      <c r="H44" s="66" t="s">
        <v>35</v>
      </c>
    </row>
    <row r="45" spans="1:8" x14ac:dyDescent="0.2">
      <c r="A45" s="66" t="s">
        <v>261</v>
      </c>
      <c r="B45" s="66" t="s">
        <v>262</v>
      </c>
      <c r="C45" s="67">
        <v>165319</v>
      </c>
      <c r="D45" s="68">
        <v>1138052.1100000001</v>
      </c>
      <c r="E45" s="66" t="s">
        <v>35</v>
      </c>
      <c r="F45" s="68">
        <v>8.66</v>
      </c>
      <c r="G45" s="68">
        <v>1431662.54</v>
      </c>
      <c r="H45" s="66" t="s">
        <v>35</v>
      </c>
    </row>
    <row r="46" spans="1:8" x14ac:dyDescent="0.2">
      <c r="A46" s="66" t="s">
        <v>259</v>
      </c>
      <c r="B46" s="66" t="s">
        <v>260</v>
      </c>
      <c r="C46" s="67">
        <v>45517</v>
      </c>
      <c r="D46" s="68">
        <v>1109841.8899999999</v>
      </c>
      <c r="E46" s="66" t="s">
        <v>35</v>
      </c>
      <c r="F46" s="68">
        <v>36.92</v>
      </c>
      <c r="G46" s="68">
        <v>1680487.64</v>
      </c>
      <c r="H46" s="66" t="s">
        <v>35</v>
      </c>
    </row>
    <row r="47" spans="1:8" x14ac:dyDescent="0.2">
      <c r="A47" s="66" t="s">
        <v>234</v>
      </c>
      <c r="B47" s="66" t="s">
        <v>235</v>
      </c>
      <c r="C47" s="67">
        <v>57692</v>
      </c>
      <c r="D47" s="68">
        <v>456821.39</v>
      </c>
      <c r="E47" s="66" t="s">
        <v>35</v>
      </c>
      <c r="F47" s="68">
        <v>25.73</v>
      </c>
      <c r="G47" s="68">
        <v>1484415.16</v>
      </c>
      <c r="H47" s="66" t="s">
        <v>35</v>
      </c>
    </row>
    <row r="48" spans="1:8" x14ac:dyDescent="0.2">
      <c r="A48" s="66" t="s">
        <v>170</v>
      </c>
      <c r="B48" s="66" t="s">
        <v>171</v>
      </c>
      <c r="C48" s="67">
        <v>60450</v>
      </c>
      <c r="D48" s="68">
        <v>982710.93</v>
      </c>
      <c r="E48" s="66" t="s">
        <v>35</v>
      </c>
      <c r="F48" s="68">
        <v>12.93</v>
      </c>
      <c r="G48" s="68">
        <v>781618.5</v>
      </c>
      <c r="H48" s="66" t="s">
        <v>35</v>
      </c>
    </row>
    <row r="49" spans="1:8" x14ac:dyDescent="0.2">
      <c r="A49" s="66" t="s">
        <v>204</v>
      </c>
      <c r="B49" s="66" t="s">
        <v>205</v>
      </c>
      <c r="C49" s="67">
        <v>25358.240000000002</v>
      </c>
      <c r="D49" s="68">
        <v>33593.57</v>
      </c>
      <c r="E49" s="66" t="s">
        <v>205</v>
      </c>
      <c r="F49" s="68">
        <v>1.2777499999999999</v>
      </c>
      <c r="G49" s="68">
        <v>32401.48</v>
      </c>
      <c r="H49" s="66" t="s">
        <v>35</v>
      </c>
    </row>
    <row r="50" spans="1:8" x14ac:dyDescent="0.2">
      <c r="A50" s="66" t="s">
        <v>207</v>
      </c>
      <c r="B50" s="66" t="s">
        <v>208</v>
      </c>
      <c r="C50" s="67">
        <v>778926.71</v>
      </c>
      <c r="D50" s="68">
        <v>90512.52</v>
      </c>
      <c r="E50" s="66" t="s">
        <v>208</v>
      </c>
      <c r="F50" s="68">
        <v>0.109413</v>
      </c>
      <c r="G50" s="68">
        <v>85224.54</v>
      </c>
      <c r="H50" s="66" t="s">
        <v>35</v>
      </c>
    </row>
    <row r="51" spans="1:8" x14ac:dyDescent="0.2">
      <c r="A51" s="66" t="s">
        <v>266</v>
      </c>
      <c r="B51" s="66" t="s">
        <v>267</v>
      </c>
      <c r="C51" s="67">
        <v>31924</v>
      </c>
      <c r="D51" s="68">
        <v>748801.18</v>
      </c>
      <c r="E51" s="66" t="s">
        <v>208</v>
      </c>
      <c r="F51" s="68">
        <v>22.549973999999999</v>
      </c>
      <c r="G51" s="68">
        <v>719885.38</v>
      </c>
      <c r="H51" s="66" t="s">
        <v>35</v>
      </c>
    </row>
    <row r="52" spans="1:8" x14ac:dyDescent="0.2">
      <c r="A52" s="66" t="s">
        <v>241</v>
      </c>
      <c r="B52" s="66" t="s">
        <v>242</v>
      </c>
      <c r="C52" s="67">
        <v>6300</v>
      </c>
      <c r="D52" s="68">
        <v>953629.32</v>
      </c>
      <c r="E52" s="66" t="s">
        <v>222</v>
      </c>
      <c r="F52" s="68">
        <v>143.35420999999999</v>
      </c>
      <c r="G52" s="68">
        <v>903131.52</v>
      </c>
      <c r="H52" s="66" t="s">
        <v>35</v>
      </c>
    </row>
    <row r="53" spans="1:8" x14ac:dyDescent="0.2">
      <c r="A53" s="66" t="s">
        <v>247</v>
      </c>
      <c r="B53" s="66" t="s">
        <v>248</v>
      </c>
      <c r="C53" s="67">
        <v>22463</v>
      </c>
      <c r="D53" s="68">
        <v>1625671.05</v>
      </c>
      <c r="E53" s="66" t="s">
        <v>19</v>
      </c>
      <c r="F53" s="68">
        <v>84.026948000000004</v>
      </c>
      <c r="G53" s="68">
        <v>1887497.34</v>
      </c>
      <c r="H53" s="66" t="s">
        <v>35</v>
      </c>
    </row>
    <row r="54" spans="1:8" x14ac:dyDescent="0.2">
      <c r="A54" s="66" t="s">
        <v>299</v>
      </c>
      <c r="B54" s="66" t="s">
        <v>300</v>
      </c>
      <c r="C54" s="67">
        <v>6000</v>
      </c>
      <c r="D54" s="68">
        <v>125800.2</v>
      </c>
      <c r="E54" s="66" t="s">
        <v>35</v>
      </c>
      <c r="F54" s="68">
        <v>20.9</v>
      </c>
      <c r="G54" s="68">
        <v>125400</v>
      </c>
      <c r="H54" s="66" t="s">
        <v>35</v>
      </c>
    </row>
    <row r="55" spans="1:8" x14ac:dyDescent="0.2">
      <c r="A55" s="66" t="s">
        <v>220</v>
      </c>
      <c r="B55" s="66" t="s">
        <v>221</v>
      </c>
      <c r="C55" s="67">
        <v>18000</v>
      </c>
      <c r="D55" s="68">
        <v>946195.59</v>
      </c>
      <c r="E55" s="66" t="s">
        <v>222</v>
      </c>
      <c r="F55" s="68">
        <v>45.769956999999998</v>
      </c>
      <c r="G55" s="68">
        <v>823859.23</v>
      </c>
      <c r="H55" s="66" t="s">
        <v>35</v>
      </c>
    </row>
    <row r="56" spans="1:8" x14ac:dyDescent="0.2">
      <c r="A56" s="66" t="s">
        <v>302</v>
      </c>
      <c r="B56" s="66" t="s">
        <v>303</v>
      </c>
      <c r="C56" s="67">
        <v>94044</v>
      </c>
      <c r="D56" s="68">
        <v>754640.38</v>
      </c>
      <c r="E56" s="66" t="s">
        <v>205</v>
      </c>
      <c r="F56" s="68">
        <v>4.5871209999999998</v>
      </c>
      <c r="G56" s="68">
        <v>431391.19</v>
      </c>
      <c r="H56" s="66" t="s">
        <v>35</v>
      </c>
    </row>
    <row r="57" spans="1:8" x14ac:dyDescent="0.2">
      <c r="A57" s="66" t="s">
        <v>198</v>
      </c>
      <c r="B57" s="66" t="s">
        <v>199</v>
      </c>
      <c r="C57" s="67">
        <v>23370</v>
      </c>
      <c r="D57" s="68">
        <v>1045365.85</v>
      </c>
      <c r="E57" s="66" t="s">
        <v>35</v>
      </c>
      <c r="F57" s="68">
        <v>53.76</v>
      </c>
      <c r="G57" s="68">
        <v>1256371.2</v>
      </c>
      <c r="H57" s="66" t="s">
        <v>35</v>
      </c>
    </row>
    <row r="58" spans="1:8" x14ac:dyDescent="0.2">
      <c r="A58" s="66" t="s">
        <v>308</v>
      </c>
      <c r="B58" s="66" t="s">
        <v>309</v>
      </c>
      <c r="C58" s="67">
        <v>5200</v>
      </c>
      <c r="D58" s="68">
        <v>950463.27</v>
      </c>
      <c r="E58" s="66" t="s">
        <v>19</v>
      </c>
      <c r="F58" s="68">
        <v>164.972002</v>
      </c>
      <c r="G58" s="68">
        <v>857854.41</v>
      </c>
      <c r="H58" s="66" t="s">
        <v>35</v>
      </c>
    </row>
    <row r="59" spans="1:8" x14ac:dyDescent="0.2">
      <c r="A59" s="66" t="s">
        <v>238</v>
      </c>
      <c r="B59" s="66" t="s">
        <v>239</v>
      </c>
      <c r="C59" s="67">
        <v>22414</v>
      </c>
      <c r="D59" s="68">
        <v>412838.96</v>
      </c>
      <c r="E59" s="66" t="s">
        <v>35</v>
      </c>
      <c r="F59" s="68">
        <v>20.16</v>
      </c>
      <c r="G59" s="68">
        <v>451866.24</v>
      </c>
      <c r="H59" s="66" t="s">
        <v>35</v>
      </c>
    </row>
    <row r="60" spans="1:8" x14ac:dyDescent="0.2">
      <c r="A60" s="66" t="s">
        <v>174</v>
      </c>
      <c r="B60" s="66" t="s">
        <v>175</v>
      </c>
      <c r="C60" s="67">
        <v>17000</v>
      </c>
      <c r="D60" s="68">
        <v>1532911.37</v>
      </c>
      <c r="E60" s="66" t="s">
        <v>20</v>
      </c>
      <c r="F60" s="68">
        <v>128.39484300000001</v>
      </c>
      <c r="G60" s="68">
        <v>2182712.33</v>
      </c>
      <c r="H60" s="66" t="s">
        <v>35</v>
      </c>
    </row>
    <row r="61" spans="1:8" x14ac:dyDescent="0.2">
      <c r="A61" s="66" t="s">
        <v>213</v>
      </c>
      <c r="B61" s="66" t="s">
        <v>19</v>
      </c>
      <c r="C61" s="67">
        <v>148093.72</v>
      </c>
      <c r="D61" s="68">
        <v>170233.07</v>
      </c>
      <c r="E61" s="66" t="s">
        <v>19</v>
      </c>
      <c r="F61" s="68">
        <v>1.133049</v>
      </c>
      <c r="G61" s="68">
        <v>167797.51</v>
      </c>
      <c r="H61" s="66" t="s">
        <v>35</v>
      </c>
    </row>
    <row r="62" spans="1:8" x14ac:dyDescent="0.2">
      <c r="A62" s="66" t="s">
        <v>214</v>
      </c>
      <c r="B62" s="66" t="s">
        <v>215</v>
      </c>
      <c r="C62" s="67">
        <v>13734</v>
      </c>
      <c r="D62" s="68">
        <v>1154331.31</v>
      </c>
      <c r="E62" s="66" t="s">
        <v>35</v>
      </c>
      <c r="F62" s="68">
        <v>111</v>
      </c>
      <c r="G62" s="68">
        <v>1524474</v>
      </c>
      <c r="H62" s="66" t="s">
        <v>35</v>
      </c>
    </row>
    <row r="63" spans="1:8" x14ac:dyDescent="0.2">
      <c r="A63" s="66" t="s">
        <v>245</v>
      </c>
      <c r="B63" s="66" t="s">
        <v>246</v>
      </c>
      <c r="C63" s="67">
        <v>38400</v>
      </c>
      <c r="D63" s="68">
        <v>734181.71</v>
      </c>
      <c r="E63" s="66" t="s">
        <v>20</v>
      </c>
      <c r="F63" s="68">
        <v>16.162331999999999</v>
      </c>
      <c r="G63" s="68">
        <v>620633.56000000006</v>
      </c>
      <c r="H63" s="66" t="s">
        <v>35</v>
      </c>
    </row>
    <row r="64" spans="1:8" x14ac:dyDescent="0.2">
      <c r="A64" s="66" t="s">
        <v>176</v>
      </c>
      <c r="B64" s="66" t="s">
        <v>177</v>
      </c>
      <c r="C64" s="67">
        <v>25958</v>
      </c>
      <c r="D64" s="68">
        <v>1055991.24</v>
      </c>
      <c r="E64" s="66" t="s">
        <v>35</v>
      </c>
      <c r="F64" s="68">
        <v>50.08</v>
      </c>
      <c r="G64" s="68">
        <v>1299976.6399999999</v>
      </c>
      <c r="H64" s="66" t="s">
        <v>35</v>
      </c>
    </row>
  </sheetData>
  <pageMargins left="0.7" right="0.7" top="0.75" bottom="0.75" header="0.3" footer="0.3"/>
  <pageSetup orientation="portrait" r:id="rId1"/>
  <headerFooter differentOddEven="1">
    <oddFooter>&amp;C&amp;11&amp;K000000&amp;"Calibri,Regular"
Information Classification: Limited Access&amp;L&amp;"Arial,Regular"&amp;9Information Classification: General</oddFooter>
    <evenFooter>&amp;C&amp;11&amp;K000000&amp;"Calibri,Regular"
Information Classification: Limited Access&amp;L&amp;"Arial,Regular"&amp;9Information Classification: General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64"/>
  <sheetViews>
    <sheetView zoomScale="70" zoomScaleNormal="70" workbookViewId="0">
      <selection activeCell="C29" sqref="C29"/>
    </sheetView>
  </sheetViews>
  <sheetFormatPr defaultRowHeight="12.75" x14ac:dyDescent="0.2"/>
  <cols>
    <col min="1" max="1" width="53.140625" bestFit="1" customWidth="1"/>
    <col min="2" max="2" width="14.140625" bestFit="1" customWidth="1"/>
    <col min="3" max="3" width="20.85546875" bestFit="1" customWidth="1"/>
    <col min="4" max="4" width="12.5703125" bestFit="1" customWidth="1"/>
    <col min="5" max="5" width="5.42578125" bestFit="1" customWidth="1"/>
    <col min="6" max="6" width="15.7109375" bestFit="1" customWidth="1"/>
    <col min="7" max="7" width="16.140625" bestFit="1" customWidth="1"/>
    <col min="8" max="8" width="23.7109375" bestFit="1" customWidth="1"/>
    <col min="9" max="9" width="24.7109375" bestFit="1" customWidth="1"/>
    <col min="10" max="10" width="18.42578125" bestFit="1" customWidth="1"/>
    <col min="11" max="11" width="21.140625" bestFit="1" customWidth="1"/>
    <col min="12" max="12" width="20.140625" bestFit="1" customWidth="1"/>
    <col min="13" max="13" width="19.7109375" bestFit="1" customWidth="1"/>
    <col min="14" max="14" width="13.85546875" bestFit="1" customWidth="1"/>
    <col min="15" max="15" width="12.140625" bestFit="1" customWidth="1"/>
  </cols>
  <sheetData>
    <row r="1" spans="1:15" x14ac:dyDescent="0.2">
      <c r="A1" s="69" t="s">
        <v>272</v>
      </c>
      <c r="B1" s="69" t="s">
        <v>157</v>
      </c>
      <c r="C1" s="70" t="s">
        <v>273</v>
      </c>
      <c r="D1" s="71" t="s">
        <v>274</v>
      </c>
      <c r="E1" s="69" t="s">
        <v>0</v>
      </c>
      <c r="F1" s="69" t="s">
        <v>275</v>
      </c>
      <c r="G1" s="70" t="s">
        <v>158</v>
      </c>
      <c r="H1" s="70" t="s">
        <v>276</v>
      </c>
      <c r="I1" s="70" t="s">
        <v>277</v>
      </c>
      <c r="J1" s="70" t="s">
        <v>278</v>
      </c>
      <c r="K1" s="70" t="s">
        <v>279</v>
      </c>
      <c r="L1" s="70" t="s">
        <v>280</v>
      </c>
      <c r="M1" s="69" t="s">
        <v>281</v>
      </c>
      <c r="N1" s="70" t="s">
        <v>282</v>
      </c>
      <c r="O1" s="69" t="s">
        <v>283</v>
      </c>
    </row>
    <row r="2" spans="1:15" x14ac:dyDescent="0.2">
      <c r="A2" s="72" t="s">
        <v>301</v>
      </c>
      <c r="B2" s="72" t="s">
        <v>298</v>
      </c>
      <c r="C2" s="73">
        <v>0.28934500000000002</v>
      </c>
      <c r="D2" s="74">
        <v>43221</v>
      </c>
      <c r="E2" s="72" t="s">
        <v>285</v>
      </c>
      <c r="F2" s="72" t="s">
        <v>286</v>
      </c>
      <c r="G2" s="75">
        <v>0</v>
      </c>
      <c r="H2" s="76">
        <v>0</v>
      </c>
      <c r="I2" s="76">
        <v>0</v>
      </c>
      <c r="J2" s="76">
        <v>0</v>
      </c>
      <c r="K2" s="76">
        <v>0</v>
      </c>
      <c r="L2" s="75">
        <v>0</v>
      </c>
      <c r="M2" s="72" t="s">
        <v>35</v>
      </c>
      <c r="N2" s="77">
        <v>184</v>
      </c>
      <c r="O2" s="72" t="s">
        <v>287</v>
      </c>
    </row>
    <row r="3" spans="1:15" x14ac:dyDescent="0.2">
      <c r="A3" s="72" t="s">
        <v>290</v>
      </c>
      <c r="B3" s="72" t="s">
        <v>291</v>
      </c>
      <c r="C3" s="73">
        <v>0.55000000000000004</v>
      </c>
      <c r="D3" s="74">
        <v>42696</v>
      </c>
      <c r="E3" s="72" t="s">
        <v>285</v>
      </c>
      <c r="F3" s="72" t="s">
        <v>286</v>
      </c>
      <c r="G3" s="75">
        <v>0</v>
      </c>
      <c r="H3" s="76">
        <v>0</v>
      </c>
      <c r="I3" s="76">
        <v>0</v>
      </c>
      <c r="J3" s="76">
        <v>0</v>
      </c>
      <c r="K3" s="76">
        <v>0</v>
      </c>
      <c r="L3" s="75">
        <v>0</v>
      </c>
      <c r="M3" s="72" t="s">
        <v>35</v>
      </c>
      <c r="N3" s="77">
        <v>709</v>
      </c>
      <c r="O3" s="72" t="s">
        <v>287</v>
      </c>
    </row>
    <row r="4" spans="1:15" x14ac:dyDescent="0.2">
      <c r="A4" s="72" t="s">
        <v>292</v>
      </c>
      <c r="B4" s="72" t="s">
        <v>248</v>
      </c>
      <c r="C4" s="73">
        <v>0.85</v>
      </c>
      <c r="D4" s="74">
        <v>42877</v>
      </c>
      <c r="E4" s="72" t="s">
        <v>285</v>
      </c>
      <c r="F4" s="72" t="s">
        <v>286</v>
      </c>
      <c r="G4" s="75">
        <v>0</v>
      </c>
      <c r="H4" s="76">
        <v>0</v>
      </c>
      <c r="I4" s="76">
        <v>0</v>
      </c>
      <c r="J4" s="76">
        <v>0</v>
      </c>
      <c r="K4" s="76">
        <v>0</v>
      </c>
      <c r="L4" s="75">
        <v>0</v>
      </c>
      <c r="M4" s="72" t="s">
        <v>19</v>
      </c>
      <c r="N4" s="77">
        <v>528</v>
      </c>
      <c r="O4" s="72" t="s">
        <v>287</v>
      </c>
    </row>
    <row r="5" spans="1:15" x14ac:dyDescent="0.2">
      <c r="A5" s="72" t="s">
        <v>314</v>
      </c>
      <c r="B5" s="72" t="s">
        <v>224</v>
      </c>
      <c r="C5" s="73">
        <v>72</v>
      </c>
      <c r="D5" s="74">
        <v>43459</v>
      </c>
      <c r="E5" s="72" t="s">
        <v>285</v>
      </c>
      <c r="F5" s="72" t="s">
        <v>286</v>
      </c>
      <c r="G5" s="75">
        <v>36100</v>
      </c>
      <c r="H5" s="76">
        <v>22993.63</v>
      </c>
      <c r="I5" s="76">
        <v>0</v>
      </c>
      <c r="J5" s="76">
        <v>22993.63</v>
      </c>
      <c r="K5" s="76">
        <v>0</v>
      </c>
      <c r="L5" s="75">
        <v>0</v>
      </c>
      <c r="M5" s="72" t="s">
        <v>20</v>
      </c>
      <c r="N5" s="77">
        <v>0</v>
      </c>
      <c r="O5" s="72" t="s">
        <v>287</v>
      </c>
    </row>
    <row r="6" spans="1:15" x14ac:dyDescent="0.2">
      <c r="A6" s="72" t="s">
        <v>164</v>
      </c>
      <c r="B6" s="72" t="s">
        <v>165</v>
      </c>
      <c r="C6" s="73">
        <v>2.3010999999999999</v>
      </c>
      <c r="D6" s="74">
        <v>43405</v>
      </c>
      <c r="E6" s="72" t="s">
        <v>285</v>
      </c>
      <c r="F6" s="72" t="s">
        <v>336</v>
      </c>
      <c r="G6" s="75">
        <v>531811.79</v>
      </c>
      <c r="H6" s="76">
        <v>1041.9000000000001</v>
      </c>
      <c r="I6" s="76">
        <v>0</v>
      </c>
      <c r="J6" s="76">
        <v>1041.9000000000001</v>
      </c>
      <c r="K6" s="76">
        <v>0</v>
      </c>
      <c r="L6" s="75">
        <v>0</v>
      </c>
      <c r="M6" s="72" t="s">
        <v>35</v>
      </c>
      <c r="N6" s="77">
        <v>0</v>
      </c>
      <c r="O6" s="72" t="s">
        <v>287</v>
      </c>
    </row>
    <row r="7" spans="1:15" x14ac:dyDescent="0.2">
      <c r="A7" s="72" t="s">
        <v>315</v>
      </c>
      <c r="B7" s="72" t="s">
        <v>173</v>
      </c>
      <c r="C7" s="73">
        <v>17</v>
      </c>
      <c r="D7" s="74">
        <v>43459</v>
      </c>
      <c r="E7" s="72" t="s">
        <v>285</v>
      </c>
      <c r="F7" s="72" t="s">
        <v>286</v>
      </c>
      <c r="G7" s="75">
        <v>118000</v>
      </c>
      <c r="H7" s="76">
        <v>17745.93</v>
      </c>
      <c r="I7" s="76">
        <v>0</v>
      </c>
      <c r="J7" s="76">
        <v>17745.93</v>
      </c>
      <c r="K7" s="76">
        <v>0</v>
      </c>
      <c r="L7" s="75">
        <v>0</v>
      </c>
      <c r="M7" s="72" t="s">
        <v>20</v>
      </c>
      <c r="N7" s="77">
        <v>0</v>
      </c>
      <c r="O7" s="72" t="s">
        <v>287</v>
      </c>
    </row>
    <row r="8" spans="1:15" x14ac:dyDescent="0.2">
      <c r="A8" s="72" t="s">
        <v>313</v>
      </c>
      <c r="B8" s="72" t="s">
        <v>175</v>
      </c>
      <c r="C8" s="73">
        <v>50</v>
      </c>
      <c r="D8" s="74">
        <v>43437</v>
      </c>
      <c r="E8" s="72" t="s">
        <v>285</v>
      </c>
      <c r="F8" s="72" t="s">
        <v>286</v>
      </c>
      <c r="G8" s="75">
        <v>17000</v>
      </c>
      <c r="H8" s="76">
        <v>7519.46</v>
      </c>
      <c r="I8" s="76">
        <v>0</v>
      </c>
      <c r="J8" s="76">
        <v>7519.46</v>
      </c>
      <c r="K8" s="76">
        <v>0</v>
      </c>
      <c r="L8" s="75">
        <v>0</v>
      </c>
      <c r="M8" s="72" t="s">
        <v>20</v>
      </c>
      <c r="N8" s="77">
        <v>0</v>
      </c>
      <c r="O8" s="72" t="s">
        <v>287</v>
      </c>
    </row>
    <row r="9" spans="1:15" x14ac:dyDescent="0.2">
      <c r="A9" s="72" t="s">
        <v>293</v>
      </c>
      <c r="B9" s="72" t="s">
        <v>197</v>
      </c>
      <c r="C9" s="73">
        <v>0.21340000000000001</v>
      </c>
      <c r="D9" s="74">
        <v>42878</v>
      </c>
      <c r="E9" s="72" t="s">
        <v>285</v>
      </c>
      <c r="F9" s="72" t="s">
        <v>286</v>
      </c>
      <c r="G9" s="75">
        <v>0</v>
      </c>
      <c r="H9" s="76">
        <v>0</v>
      </c>
      <c r="I9" s="76">
        <v>0</v>
      </c>
      <c r="J9" s="76">
        <v>0</v>
      </c>
      <c r="K9" s="76">
        <v>0</v>
      </c>
      <c r="L9" s="75">
        <v>0</v>
      </c>
      <c r="M9" s="72" t="s">
        <v>35</v>
      </c>
      <c r="N9" s="77">
        <v>527</v>
      </c>
      <c r="O9" s="72" t="s">
        <v>287</v>
      </c>
    </row>
    <row r="10" spans="1:15" x14ac:dyDescent="0.2">
      <c r="A10" s="72" t="s">
        <v>292</v>
      </c>
      <c r="B10" s="72" t="s">
        <v>248</v>
      </c>
      <c r="C10" s="73">
        <v>0.88</v>
      </c>
      <c r="D10" s="74">
        <v>43242</v>
      </c>
      <c r="E10" s="72" t="s">
        <v>285</v>
      </c>
      <c r="F10" s="72" t="s">
        <v>286</v>
      </c>
      <c r="G10" s="75">
        <v>0</v>
      </c>
      <c r="H10" s="76">
        <v>0</v>
      </c>
      <c r="I10" s="76">
        <v>0</v>
      </c>
      <c r="J10" s="76">
        <v>0</v>
      </c>
      <c r="K10" s="76">
        <v>0</v>
      </c>
      <c r="L10" s="75">
        <v>0</v>
      </c>
      <c r="M10" s="72" t="s">
        <v>19</v>
      </c>
      <c r="N10" s="77">
        <v>163</v>
      </c>
      <c r="O10" s="72" t="s">
        <v>287</v>
      </c>
    </row>
    <row r="11" spans="1:15" x14ac:dyDescent="0.2">
      <c r="A11" s="72" t="s">
        <v>316</v>
      </c>
      <c r="B11" s="72" t="s">
        <v>190</v>
      </c>
      <c r="C11" s="73">
        <v>10</v>
      </c>
      <c r="D11" s="74">
        <v>43432</v>
      </c>
      <c r="E11" s="72" t="s">
        <v>285</v>
      </c>
      <c r="F11" s="72" t="s">
        <v>286</v>
      </c>
      <c r="G11" s="75">
        <v>22900</v>
      </c>
      <c r="H11" s="76">
        <v>2025.83</v>
      </c>
      <c r="I11" s="76">
        <v>0</v>
      </c>
      <c r="J11" s="76">
        <v>2025.83</v>
      </c>
      <c r="K11" s="76">
        <v>0</v>
      </c>
      <c r="L11" s="75">
        <v>0</v>
      </c>
      <c r="M11" s="72" t="s">
        <v>20</v>
      </c>
      <c r="N11" s="77">
        <v>0</v>
      </c>
      <c r="O11" s="72" t="s">
        <v>287</v>
      </c>
    </row>
    <row r="12" spans="1:15" x14ac:dyDescent="0.2">
      <c r="A12" s="72" t="s">
        <v>295</v>
      </c>
      <c r="B12" s="72" t="s">
        <v>260</v>
      </c>
      <c r="C12" s="73">
        <v>0.68756399999999995</v>
      </c>
      <c r="D12" s="74">
        <v>43364</v>
      </c>
      <c r="E12" s="72" t="s">
        <v>285</v>
      </c>
      <c r="F12" s="72" t="s">
        <v>286</v>
      </c>
      <c r="G12" s="75">
        <v>0</v>
      </c>
      <c r="H12" s="76">
        <v>0</v>
      </c>
      <c r="I12" s="76">
        <v>0</v>
      </c>
      <c r="J12" s="76">
        <v>0</v>
      </c>
      <c r="K12" s="76">
        <v>0</v>
      </c>
      <c r="L12" s="75">
        <v>0</v>
      </c>
      <c r="M12" s="72" t="s">
        <v>35</v>
      </c>
      <c r="N12" s="77">
        <v>41</v>
      </c>
      <c r="O12" s="72" t="s">
        <v>287</v>
      </c>
    </row>
    <row r="13" spans="1:15" x14ac:dyDescent="0.2">
      <c r="A13" s="72" t="s">
        <v>318</v>
      </c>
      <c r="B13" s="72" t="s">
        <v>311</v>
      </c>
      <c r="C13" s="73">
        <v>25</v>
      </c>
      <c r="D13" s="74">
        <v>43434</v>
      </c>
      <c r="E13" s="72" t="s">
        <v>285</v>
      </c>
      <c r="F13" s="72" t="s">
        <v>286</v>
      </c>
      <c r="G13" s="75">
        <v>18000</v>
      </c>
      <c r="H13" s="76">
        <v>3980.89</v>
      </c>
      <c r="I13" s="76">
        <v>0</v>
      </c>
      <c r="J13" s="76">
        <v>3980.89</v>
      </c>
      <c r="K13" s="76">
        <v>0</v>
      </c>
      <c r="L13" s="75">
        <v>0</v>
      </c>
      <c r="M13" s="72" t="s">
        <v>20</v>
      </c>
      <c r="N13" s="77">
        <v>0</v>
      </c>
      <c r="O13" s="72" t="s">
        <v>287</v>
      </c>
    </row>
    <row r="14" spans="1:15" x14ac:dyDescent="0.2">
      <c r="A14" s="72" t="s">
        <v>284</v>
      </c>
      <c r="B14" s="72" t="s">
        <v>192</v>
      </c>
      <c r="C14" s="73">
        <v>0.06</v>
      </c>
      <c r="D14" s="74">
        <v>43368</v>
      </c>
      <c r="E14" s="72" t="s">
        <v>285</v>
      </c>
      <c r="F14" s="72" t="s">
        <v>286</v>
      </c>
      <c r="G14" s="75">
        <v>0</v>
      </c>
      <c r="H14" s="76">
        <v>0</v>
      </c>
      <c r="I14" s="76">
        <v>0</v>
      </c>
      <c r="J14" s="76">
        <v>0</v>
      </c>
      <c r="K14" s="76">
        <v>0</v>
      </c>
      <c r="L14" s="75">
        <v>0</v>
      </c>
      <c r="M14" s="72" t="s">
        <v>35</v>
      </c>
      <c r="N14" s="77">
        <v>37</v>
      </c>
      <c r="O14" s="72" t="s">
        <v>287</v>
      </c>
    </row>
    <row r="15" spans="1:15" x14ac:dyDescent="0.2">
      <c r="A15" s="72" t="s">
        <v>295</v>
      </c>
      <c r="B15" s="72" t="s">
        <v>260</v>
      </c>
      <c r="C15" s="73">
        <v>0.63414599999999999</v>
      </c>
      <c r="D15" s="74">
        <v>43005</v>
      </c>
      <c r="E15" s="72" t="s">
        <v>285</v>
      </c>
      <c r="F15" s="72" t="s">
        <v>286</v>
      </c>
      <c r="G15" s="75">
        <v>0</v>
      </c>
      <c r="H15" s="76">
        <v>0</v>
      </c>
      <c r="I15" s="76">
        <v>0</v>
      </c>
      <c r="J15" s="76">
        <v>0</v>
      </c>
      <c r="K15" s="76">
        <v>0</v>
      </c>
      <c r="L15" s="75">
        <v>0</v>
      </c>
      <c r="M15" s="72" t="s">
        <v>35</v>
      </c>
      <c r="N15" s="77">
        <v>400</v>
      </c>
      <c r="O15" s="72" t="s">
        <v>287</v>
      </c>
    </row>
    <row r="16" spans="1:15" x14ac:dyDescent="0.2">
      <c r="A16" s="72" t="s">
        <v>337</v>
      </c>
      <c r="B16" s="72" t="s">
        <v>231</v>
      </c>
      <c r="C16" s="73">
        <v>0.3075</v>
      </c>
      <c r="D16" s="74">
        <v>43420</v>
      </c>
      <c r="E16" s="72" t="s">
        <v>285</v>
      </c>
      <c r="F16" s="72" t="s">
        <v>286</v>
      </c>
      <c r="G16" s="75">
        <v>33623</v>
      </c>
      <c r="H16" s="76">
        <v>13517.3</v>
      </c>
      <c r="I16" s="76">
        <v>0</v>
      </c>
      <c r="J16" s="76">
        <v>13517.3</v>
      </c>
      <c r="K16" s="76">
        <v>0</v>
      </c>
      <c r="L16" s="75">
        <v>0</v>
      </c>
      <c r="M16" s="72" t="s">
        <v>205</v>
      </c>
      <c r="N16" s="77">
        <v>0</v>
      </c>
      <c r="O16" s="72" t="s">
        <v>287</v>
      </c>
    </row>
    <row r="17" spans="1:15" x14ac:dyDescent="0.2">
      <c r="A17" s="72" t="s">
        <v>317</v>
      </c>
      <c r="B17" s="72" t="s">
        <v>226</v>
      </c>
      <c r="C17" s="73">
        <v>80</v>
      </c>
      <c r="D17" s="74">
        <v>43438</v>
      </c>
      <c r="E17" s="72" t="s">
        <v>285</v>
      </c>
      <c r="F17" s="72" t="s">
        <v>286</v>
      </c>
      <c r="G17" s="75">
        <v>13600</v>
      </c>
      <c r="H17" s="76">
        <v>9624.91</v>
      </c>
      <c r="I17" s="76">
        <v>0</v>
      </c>
      <c r="J17" s="76">
        <v>9624.91</v>
      </c>
      <c r="K17" s="76">
        <v>0</v>
      </c>
      <c r="L17" s="75">
        <v>0</v>
      </c>
      <c r="M17" s="72" t="s">
        <v>20</v>
      </c>
      <c r="N17" s="77">
        <v>0</v>
      </c>
      <c r="O17" s="72" t="s">
        <v>287</v>
      </c>
    </row>
    <row r="18" spans="1:15" x14ac:dyDescent="0.2">
      <c r="A18" s="72" t="s">
        <v>284</v>
      </c>
      <c r="B18" s="72" t="s">
        <v>192</v>
      </c>
      <c r="C18" s="73">
        <v>0.06</v>
      </c>
      <c r="D18" s="74">
        <v>42732</v>
      </c>
      <c r="E18" s="72" t="s">
        <v>285</v>
      </c>
      <c r="F18" s="72" t="s">
        <v>286</v>
      </c>
      <c r="G18" s="75">
        <v>0</v>
      </c>
      <c r="H18" s="76">
        <v>0</v>
      </c>
      <c r="I18" s="76">
        <v>0</v>
      </c>
      <c r="J18" s="76">
        <v>0</v>
      </c>
      <c r="K18" s="76">
        <v>0</v>
      </c>
      <c r="L18" s="75">
        <v>0</v>
      </c>
      <c r="M18" s="72" t="s">
        <v>35</v>
      </c>
      <c r="N18" s="77">
        <v>673</v>
      </c>
      <c r="O18" s="72" t="s">
        <v>287</v>
      </c>
    </row>
    <row r="19" spans="1:15" x14ac:dyDescent="0.2">
      <c r="A19" s="72" t="s">
        <v>284</v>
      </c>
      <c r="B19" s="72" t="s">
        <v>192</v>
      </c>
      <c r="C19" s="73">
        <v>0.06</v>
      </c>
      <c r="D19" s="74">
        <v>42921</v>
      </c>
      <c r="E19" s="72" t="s">
        <v>285</v>
      </c>
      <c r="F19" s="72" t="s">
        <v>286</v>
      </c>
      <c r="G19" s="75">
        <v>0</v>
      </c>
      <c r="H19" s="76">
        <v>0</v>
      </c>
      <c r="I19" s="76">
        <v>0</v>
      </c>
      <c r="J19" s="76">
        <v>0</v>
      </c>
      <c r="K19" s="76">
        <v>0</v>
      </c>
      <c r="L19" s="75">
        <v>0</v>
      </c>
      <c r="M19" s="72" t="s">
        <v>35</v>
      </c>
      <c r="N19" s="77">
        <v>484</v>
      </c>
      <c r="O19" s="72" t="s">
        <v>287</v>
      </c>
    </row>
    <row r="20" spans="1:15" x14ac:dyDescent="0.2">
      <c r="A20" s="72" t="s">
        <v>319</v>
      </c>
      <c r="B20" s="72" t="s">
        <v>217</v>
      </c>
      <c r="C20" s="73">
        <v>0.28000000000000003</v>
      </c>
      <c r="D20" s="74">
        <v>43404</v>
      </c>
      <c r="E20" s="72" t="s">
        <v>285</v>
      </c>
      <c r="F20" s="72" t="s">
        <v>286</v>
      </c>
      <c r="G20" s="75">
        <v>40885</v>
      </c>
      <c r="H20" s="76">
        <v>11447.8</v>
      </c>
      <c r="I20" s="76">
        <v>0</v>
      </c>
      <c r="J20" s="76">
        <v>11447.8</v>
      </c>
      <c r="K20" s="76">
        <v>0</v>
      </c>
      <c r="L20" s="75">
        <v>0</v>
      </c>
      <c r="M20" s="72" t="s">
        <v>35</v>
      </c>
      <c r="N20" s="77">
        <v>1</v>
      </c>
      <c r="O20" s="72" t="s">
        <v>287</v>
      </c>
    </row>
    <row r="21" spans="1:15" x14ac:dyDescent="0.2">
      <c r="A21" s="72" t="s">
        <v>312</v>
      </c>
      <c r="B21" s="72" t="s">
        <v>246</v>
      </c>
      <c r="C21" s="73">
        <v>31</v>
      </c>
      <c r="D21" s="74">
        <v>43434</v>
      </c>
      <c r="E21" s="72" t="s">
        <v>285</v>
      </c>
      <c r="F21" s="72" t="s">
        <v>286</v>
      </c>
      <c r="G21" s="75">
        <v>38400</v>
      </c>
      <c r="H21" s="76">
        <v>10530.79</v>
      </c>
      <c r="I21" s="76">
        <v>0</v>
      </c>
      <c r="J21" s="76">
        <v>10530.79</v>
      </c>
      <c r="K21" s="76">
        <v>0</v>
      </c>
      <c r="L21" s="75">
        <v>0</v>
      </c>
      <c r="M21" s="72" t="s">
        <v>20</v>
      </c>
      <c r="N21" s="77">
        <v>0</v>
      </c>
      <c r="O21" s="72" t="s">
        <v>287</v>
      </c>
    </row>
    <row r="22" spans="1:15" x14ac:dyDescent="0.2">
      <c r="A22" s="72" t="s">
        <v>288</v>
      </c>
      <c r="B22" s="72" t="s">
        <v>289</v>
      </c>
      <c r="C22" s="73">
        <v>0.43735099999999999</v>
      </c>
      <c r="D22" s="74">
        <v>42874</v>
      </c>
      <c r="E22" s="72" t="s">
        <v>285</v>
      </c>
      <c r="F22" s="72" t="s">
        <v>286</v>
      </c>
      <c r="G22" s="75">
        <v>0</v>
      </c>
      <c r="H22" s="76">
        <v>0</v>
      </c>
      <c r="I22" s="76">
        <v>0</v>
      </c>
      <c r="J22" s="76">
        <v>0</v>
      </c>
      <c r="K22" s="76">
        <v>0</v>
      </c>
      <c r="L22" s="75">
        <v>0</v>
      </c>
      <c r="M22" s="72" t="s">
        <v>35</v>
      </c>
      <c r="N22" s="77">
        <v>531</v>
      </c>
      <c r="O22" s="72" t="s">
        <v>287</v>
      </c>
    </row>
    <row r="23" spans="1:15" x14ac:dyDescent="0.2">
      <c r="A23" s="49"/>
      <c r="B23" s="49"/>
      <c r="C23" s="50"/>
      <c r="D23" s="51"/>
      <c r="E23" s="49"/>
      <c r="F23" s="49"/>
      <c r="G23" s="52"/>
      <c r="H23" s="53"/>
      <c r="I23" s="53"/>
      <c r="J23" s="53"/>
      <c r="K23" s="53"/>
      <c r="L23" s="52"/>
      <c r="M23" s="49"/>
      <c r="N23" s="54"/>
      <c r="O23" s="49"/>
    </row>
    <row r="24" spans="1:15" x14ac:dyDescent="0.2">
      <c r="A24" s="49"/>
      <c r="B24" s="49"/>
      <c r="C24" s="50"/>
      <c r="D24" s="51"/>
      <c r="E24" s="49"/>
      <c r="F24" s="49"/>
      <c r="G24" s="52"/>
      <c r="H24" s="53"/>
      <c r="I24" s="53"/>
      <c r="J24" s="53"/>
      <c r="K24" s="53"/>
      <c r="L24" s="52"/>
      <c r="M24" s="49"/>
      <c r="N24" s="54"/>
      <c r="O24" s="49"/>
    </row>
    <row r="25" spans="1:15" x14ac:dyDescent="0.2">
      <c r="A25" s="49"/>
      <c r="B25" s="49"/>
      <c r="C25" s="50"/>
      <c r="D25" s="51"/>
      <c r="E25" s="49"/>
      <c r="F25" s="49"/>
      <c r="G25" s="52"/>
      <c r="H25" s="53"/>
      <c r="I25" s="53"/>
      <c r="J25" s="53"/>
      <c r="K25" s="53"/>
      <c r="L25" s="52"/>
      <c r="M25" s="49"/>
      <c r="N25" s="54"/>
      <c r="O25" s="49"/>
    </row>
    <row r="26" spans="1:15" x14ac:dyDescent="0.2">
      <c r="A26" s="49"/>
      <c r="B26" s="49"/>
      <c r="C26" s="50"/>
      <c r="D26" s="51"/>
      <c r="E26" s="49"/>
      <c r="F26" s="49"/>
      <c r="G26" s="52"/>
      <c r="H26" s="53"/>
      <c r="I26" s="53"/>
      <c r="J26" s="53"/>
      <c r="K26" s="53"/>
      <c r="L26" s="52"/>
      <c r="M26" s="49"/>
      <c r="N26" s="54"/>
      <c r="O26" s="49"/>
    </row>
    <row r="27" spans="1:15" x14ac:dyDescent="0.2">
      <c r="A27" s="49"/>
      <c r="B27" s="49"/>
      <c r="C27" s="50"/>
      <c r="D27" s="51"/>
      <c r="E27" s="49"/>
      <c r="F27" s="49"/>
      <c r="G27" s="52"/>
      <c r="H27" s="53"/>
      <c r="I27" s="53"/>
      <c r="J27" s="53"/>
      <c r="K27" s="53"/>
      <c r="L27" s="52"/>
      <c r="M27" s="49"/>
      <c r="N27" s="54"/>
      <c r="O27" s="49"/>
    </row>
    <row r="28" spans="1:15" x14ac:dyDescent="0.2">
      <c r="A28" s="46"/>
      <c r="B28" s="46"/>
      <c r="C28" s="47"/>
      <c r="D28" s="48"/>
      <c r="E28" s="46"/>
      <c r="F28" s="48"/>
      <c r="G28" s="48"/>
      <c r="H28" s="46"/>
      <c r="I28" s="44"/>
      <c r="J28" s="44"/>
      <c r="K28" s="44"/>
      <c r="L28" s="43"/>
      <c r="M28" s="42"/>
      <c r="N28" s="45"/>
      <c r="O28" s="42"/>
    </row>
    <row r="29" spans="1:15" x14ac:dyDescent="0.2">
      <c r="A29" s="46"/>
      <c r="B29" s="46"/>
      <c r="C29" s="47"/>
      <c r="D29" s="48"/>
      <c r="E29" s="46"/>
      <c r="F29" s="48"/>
      <c r="G29" s="48"/>
      <c r="H29" s="46"/>
      <c r="I29" s="44"/>
      <c r="J29" s="44"/>
      <c r="K29" s="44"/>
      <c r="L29" s="43"/>
      <c r="M29" s="42"/>
      <c r="N29" s="45"/>
      <c r="O29" s="42"/>
    </row>
    <row r="30" spans="1:15" x14ac:dyDescent="0.2">
      <c r="A30" s="46"/>
      <c r="B30" s="46"/>
      <c r="C30" s="47"/>
      <c r="D30" s="48"/>
      <c r="E30" s="46"/>
      <c r="F30" s="48"/>
      <c r="G30" s="48"/>
      <c r="H30" s="46"/>
    </row>
    <row r="31" spans="1:15" x14ac:dyDescent="0.2">
      <c r="A31" s="46"/>
      <c r="B31" s="46"/>
      <c r="C31" s="47"/>
      <c r="D31" s="48"/>
      <c r="E31" s="46"/>
      <c r="F31" s="48"/>
      <c r="G31" s="48"/>
      <c r="H31" s="46"/>
    </row>
    <row r="32" spans="1:15" x14ac:dyDescent="0.2">
      <c r="A32" s="46"/>
      <c r="B32" s="46"/>
      <c r="C32" s="47"/>
      <c r="D32" s="48"/>
      <c r="E32" s="46"/>
      <c r="F32" s="48"/>
      <c r="G32" s="48"/>
      <c r="H32" s="46"/>
    </row>
    <row r="33" spans="1:8" x14ac:dyDescent="0.2">
      <c r="A33" s="46"/>
      <c r="B33" s="46"/>
      <c r="C33" s="47"/>
      <c r="D33" s="48"/>
      <c r="E33" s="46"/>
      <c r="F33" s="48"/>
      <c r="G33" s="48"/>
      <c r="H33" s="46"/>
    </row>
    <row r="34" spans="1:8" x14ac:dyDescent="0.2">
      <c r="A34" s="46"/>
      <c r="B34" s="46"/>
      <c r="C34" s="47"/>
      <c r="D34" s="48"/>
      <c r="E34" s="46"/>
      <c r="F34" s="48"/>
      <c r="G34" s="48"/>
      <c r="H34" s="46"/>
    </row>
    <row r="35" spans="1:8" x14ac:dyDescent="0.2">
      <c r="A35" s="46"/>
      <c r="B35" s="46"/>
      <c r="C35" s="47"/>
      <c r="D35" s="48"/>
      <c r="E35" s="46"/>
      <c r="F35" s="48"/>
      <c r="G35" s="48"/>
      <c r="H35" s="46"/>
    </row>
    <row r="36" spans="1:8" x14ac:dyDescent="0.2">
      <c r="A36" s="46"/>
      <c r="B36" s="46"/>
      <c r="C36" s="47"/>
      <c r="D36" s="48"/>
      <c r="E36" s="46"/>
      <c r="F36" s="48"/>
      <c r="G36" s="48"/>
      <c r="H36" s="46"/>
    </row>
    <row r="37" spans="1:8" x14ac:dyDescent="0.2">
      <c r="A37" s="46"/>
      <c r="B37" s="46"/>
      <c r="C37" s="47"/>
      <c r="D37" s="48"/>
      <c r="E37" s="46"/>
      <c r="F37" s="48"/>
      <c r="G37" s="48"/>
      <c r="H37" s="46"/>
    </row>
    <row r="38" spans="1:8" x14ac:dyDescent="0.2">
      <c r="A38" s="46"/>
      <c r="B38" s="46"/>
      <c r="C38" s="47"/>
      <c r="D38" s="48"/>
      <c r="E38" s="46"/>
      <c r="F38" s="48"/>
      <c r="G38" s="48"/>
      <c r="H38" s="46"/>
    </row>
    <row r="39" spans="1:8" x14ac:dyDescent="0.2">
      <c r="A39" s="46"/>
      <c r="B39" s="46"/>
      <c r="C39" s="47"/>
      <c r="D39" s="48"/>
      <c r="E39" s="46"/>
      <c r="F39" s="48"/>
      <c r="G39" s="48"/>
      <c r="H39" s="46"/>
    </row>
    <row r="40" spans="1:8" x14ac:dyDescent="0.2">
      <c r="A40" s="46"/>
      <c r="B40" s="46"/>
      <c r="C40" s="47"/>
      <c r="D40" s="48"/>
      <c r="E40" s="46"/>
      <c r="F40" s="48"/>
      <c r="G40" s="48"/>
      <c r="H40" s="46"/>
    </row>
    <row r="41" spans="1:8" x14ac:dyDescent="0.2">
      <c r="A41" s="46"/>
      <c r="B41" s="46"/>
      <c r="C41" s="47"/>
      <c r="D41" s="48"/>
      <c r="E41" s="46"/>
      <c r="F41" s="48"/>
      <c r="G41" s="48"/>
      <c r="H41" s="46"/>
    </row>
    <row r="42" spans="1:8" x14ac:dyDescent="0.2">
      <c r="A42" s="46"/>
      <c r="B42" s="46"/>
      <c r="C42" s="47"/>
      <c r="D42" s="48"/>
      <c r="E42" s="46"/>
      <c r="F42" s="48"/>
      <c r="G42" s="48"/>
      <c r="H42" s="46"/>
    </row>
    <row r="43" spans="1:8" x14ac:dyDescent="0.2">
      <c r="A43" s="46"/>
      <c r="B43" s="46"/>
      <c r="C43" s="47"/>
      <c r="D43" s="48"/>
      <c r="E43" s="46"/>
      <c r="F43" s="48"/>
      <c r="G43" s="48"/>
      <c r="H43" s="46"/>
    </row>
    <row r="44" spans="1:8" x14ac:dyDescent="0.2">
      <c r="A44" s="46"/>
      <c r="B44" s="46"/>
      <c r="C44" s="47"/>
      <c r="D44" s="48"/>
      <c r="E44" s="46"/>
      <c r="F44" s="48"/>
      <c r="G44" s="48"/>
      <c r="H44" s="46"/>
    </row>
    <row r="45" spans="1:8" x14ac:dyDescent="0.2">
      <c r="A45" s="46"/>
      <c r="B45" s="46"/>
      <c r="C45" s="47"/>
      <c r="D45" s="48"/>
      <c r="E45" s="46"/>
      <c r="F45" s="48"/>
      <c r="G45" s="48"/>
      <c r="H45" s="46"/>
    </row>
    <row r="46" spans="1:8" x14ac:dyDescent="0.2">
      <c r="A46" s="46"/>
      <c r="B46" s="46"/>
      <c r="C46" s="47"/>
      <c r="D46" s="48"/>
      <c r="E46" s="46"/>
      <c r="F46" s="48"/>
      <c r="G46" s="48"/>
      <c r="H46" s="46"/>
    </row>
    <row r="47" spans="1:8" x14ac:dyDescent="0.2">
      <c r="A47" s="46"/>
      <c r="B47" s="46"/>
      <c r="C47" s="47"/>
      <c r="D47" s="48"/>
      <c r="E47" s="46"/>
      <c r="F47" s="48"/>
      <c r="G47" s="48"/>
      <c r="H47" s="46"/>
    </row>
    <row r="48" spans="1:8" x14ac:dyDescent="0.2">
      <c r="A48" s="46"/>
      <c r="B48" s="46"/>
      <c r="C48" s="47"/>
      <c r="D48" s="48"/>
      <c r="E48" s="46"/>
      <c r="F48" s="48"/>
      <c r="G48" s="48"/>
      <c r="H48" s="46"/>
    </row>
    <row r="49" spans="1:8" x14ac:dyDescent="0.2">
      <c r="A49" s="46"/>
      <c r="B49" s="46"/>
      <c r="C49" s="47"/>
      <c r="D49" s="48"/>
      <c r="E49" s="46"/>
      <c r="F49" s="48"/>
      <c r="G49" s="48"/>
      <c r="H49" s="46"/>
    </row>
    <row r="50" spans="1:8" x14ac:dyDescent="0.2">
      <c r="A50" s="46"/>
      <c r="B50" s="46"/>
      <c r="C50" s="47"/>
      <c r="D50" s="48"/>
      <c r="E50" s="46"/>
      <c r="F50" s="48"/>
      <c r="G50" s="48"/>
      <c r="H50" s="46"/>
    </row>
    <row r="51" spans="1:8" x14ac:dyDescent="0.2">
      <c r="A51" s="46"/>
      <c r="B51" s="46"/>
      <c r="C51" s="47"/>
      <c r="D51" s="48"/>
      <c r="E51" s="46"/>
      <c r="F51" s="48"/>
      <c r="G51" s="48"/>
      <c r="H51" s="46"/>
    </row>
    <row r="52" spans="1:8" x14ac:dyDescent="0.2">
      <c r="A52" s="46"/>
      <c r="B52" s="46"/>
      <c r="C52" s="47"/>
      <c r="D52" s="48"/>
      <c r="E52" s="46"/>
      <c r="F52" s="48"/>
      <c r="G52" s="48"/>
      <c r="H52" s="46"/>
    </row>
    <row r="53" spans="1:8" x14ac:dyDescent="0.2">
      <c r="A53" s="46"/>
      <c r="B53" s="46"/>
      <c r="C53" s="47"/>
      <c r="D53" s="48"/>
      <c r="E53" s="46"/>
      <c r="F53" s="48"/>
      <c r="G53" s="48"/>
      <c r="H53" s="46"/>
    </row>
    <row r="54" spans="1:8" x14ac:dyDescent="0.2">
      <c r="A54" s="46"/>
      <c r="B54" s="46"/>
      <c r="C54" s="47"/>
      <c r="D54" s="48"/>
      <c r="E54" s="46"/>
      <c r="F54" s="48"/>
      <c r="G54" s="48"/>
      <c r="H54" s="46"/>
    </row>
    <row r="55" spans="1:8" x14ac:dyDescent="0.2">
      <c r="A55" s="46"/>
      <c r="B55" s="46"/>
      <c r="C55" s="47"/>
      <c r="D55" s="48"/>
      <c r="E55" s="46"/>
      <c r="F55" s="48"/>
      <c r="G55" s="48"/>
      <c r="H55" s="46"/>
    </row>
    <row r="56" spans="1:8" x14ac:dyDescent="0.2">
      <c r="A56" s="46"/>
      <c r="B56" s="46"/>
      <c r="C56" s="47"/>
      <c r="D56" s="48"/>
      <c r="E56" s="46"/>
      <c r="F56" s="48"/>
      <c r="G56" s="48"/>
      <c r="H56" s="46"/>
    </row>
    <row r="57" spans="1:8" x14ac:dyDescent="0.2">
      <c r="A57" s="46"/>
      <c r="B57" s="46"/>
      <c r="C57" s="47"/>
      <c r="D57" s="48"/>
      <c r="E57" s="46"/>
      <c r="F57" s="48"/>
      <c r="G57" s="48"/>
      <c r="H57" s="46"/>
    </row>
    <row r="58" spans="1:8" x14ac:dyDescent="0.2">
      <c r="A58" s="46"/>
      <c r="B58" s="46"/>
      <c r="C58" s="47"/>
      <c r="D58" s="48"/>
      <c r="E58" s="46"/>
      <c r="F58" s="48"/>
      <c r="G58" s="48"/>
      <c r="H58" s="46"/>
    </row>
    <row r="59" spans="1:8" x14ac:dyDescent="0.2">
      <c r="A59" s="46"/>
      <c r="B59" s="46"/>
      <c r="C59" s="47"/>
      <c r="D59" s="48"/>
      <c r="E59" s="46"/>
      <c r="F59" s="48"/>
      <c r="G59" s="48"/>
      <c r="H59" s="46"/>
    </row>
    <row r="60" spans="1:8" x14ac:dyDescent="0.2">
      <c r="A60" s="46"/>
      <c r="B60" s="46"/>
      <c r="C60" s="47"/>
      <c r="D60" s="48"/>
      <c r="E60" s="46"/>
      <c r="F60" s="48"/>
      <c r="G60" s="48"/>
      <c r="H60" s="46"/>
    </row>
    <row r="61" spans="1:8" x14ac:dyDescent="0.2">
      <c r="A61" s="46"/>
      <c r="B61" s="46"/>
      <c r="C61" s="47"/>
      <c r="D61" s="48"/>
      <c r="E61" s="46"/>
      <c r="F61" s="48"/>
      <c r="G61" s="48"/>
      <c r="H61" s="46"/>
    </row>
    <row r="62" spans="1:8" x14ac:dyDescent="0.2">
      <c r="A62" s="46"/>
      <c r="B62" s="46"/>
      <c r="C62" s="47"/>
      <c r="D62" s="48"/>
      <c r="E62" s="46"/>
      <c r="F62" s="48"/>
      <c r="G62" s="48"/>
      <c r="H62" s="46"/>
    </row>
    <row r="63" spans="1:8" x14ac:dyDescent="0.2">
      <c r="A63" s="46"/>
      <c r="B63" s="46"/>
      <c r="C63" s="47"/>
      <c r="D63" s="48"/>
      <c r="E63" s="46"/>
      <c r="F63" s="48"/>
      <c r="G63" s="48"/>
      <c r="H63" s="46"/>
    </row>
    <row r="64" spans="1:8" x14ac:dyDescent="0.2">
      <c r="A64" s="46"/>
      <c r="B64" s="46"/>
      <c r="C64" s="47"/>
      <c r="D64" s="48"/>
      <c r="E64" s="46"/>
      <c r="F64" s="48"/>
      <c r="G64" s="48"/>
      <c r="H64" s="46"/>
    </row>
  </sheetData>
  <pageMargins left="0.7" right="0.7" top="0.75" bottom="0.75" header="0.3" footer="0.3"/>
  <pageSetup orientation="portrait" r:id="rId1"/>
  <headerFooter differentOddEven="1">
    <oddFooter>&amp;C&amp;11&amp;K000000&amp;"Calibri,Regular"
Information Classification: Limited Access&amp;L&amp;"Arial,Regular"&amp;9Information Classification: General</oddFooter>
    <evenFooter>&amp;C&amp;11&amp;K000000&amp;"Calibri,Regular"
Information Classification: Limited Access&amp;L&amp;"Arial,Regular"&amp;9Information Classification: General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13" sqref="C13"/>
    </sheetView>
  </sheetViews>
  <sheetFormatPr defaultRowHeight="12.75" x14ac:dyDescent="0.2"/>
  <sheetData/>
  <pageMargins left="0.7" right="0.7" top="0.75" bottom="0.75" header="0.3" footer="0.3"/>
  <pageSetup orientation="portrait" r:id="rId1"/>
  <headerFooter differentOddEven="1">
    <oddFooter>&amp;C&amp;11&amp;K000000&amp;"Calibri,Regular"
Information Classification: Limited Access&amp;L&amp;"Arial,Regular"&amp;9Information Classification: General</oddFooter>
    <evenFooter>&amp;C&amp;11&amp;K000000&amp;"Calibri,Regular"
Information Classification: Limited Access&amp;L&amp;"Arial,Regular"&amp;9Information Classification: General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67"/>
  <sheetViews>
    <sheetView workbookViewId="0">
      <selection activeCell="A15" sqref="A15"/>
    </sheetView>
  </sheetViews>
  <sheetFormatPr defaultRowHeight="12.75" x14ac:dyDescent="0.2"/>
  <cols>
    <col min="1" max="1" width="32.42578125" customWidth="1"/>
    <col min="2" max="2" width="48.42578125" customWidth="1"/>
    <col min="3" max="3" width="18" customWidth="1"/>
    <col min="4" max="5" width="16.140625" customWidth="1"/>
    <col min="6" max="6" width="14.85546875" customWidth="1"/>
    <col min="7" max="7" width="17" customWidth="1"/>
    <col min="12" max="12" width="32.42578125" bestFit="1" customWidth="1"/>
  </cols>
  <sheetData>
    <row r="1" spans="1:12" x14ac:dyDescent="0.2">
      <c r="A1" s="35" t="s">
        <v>56</v>
      </c>
      <c r="B1" s="59" t="s">
        <v>57</v>
      </c>
      <c r="C1" s="60" t="s">
        <v>58</v>
      </c>
      <c r="D1" s="60" t="s">
        <v>59</v>
      </c>
      <c r="E1" s="60" t="s">
        <v>60</v>
      </c>
      <c r="F1" s="60" t="s">
        <v>61</v>
      </c>
      <c r="G1" s="60" t="s">
        <v>62</v>
      </c>
    </row>
    <row r="2" spans="1:12" ht="15" x14ac:dyDescent="0.25">
      <c r="A2" s="34"/>
      <c r="B2" s="61" t="s">
        <v>71</v>
      </c>
      <c r="C2" s="62"/>
      <c r="D2" s="62"/>
      <c r="E2" s="62"/>
      <c r="F2" s="62"/>
      <c r="G2" s="62"/>
    </row>
    <row r="3" spans="1:12" x14ac:dyDescent="0.2">
      <c r="A3" s="23" t="s">
        <v>24</v>
      </c>
      <c r="B3" s="63" t="s">
        <v>72</v>
      </c>
      <c r="C3" s="62">
        <v>51590675.289999999</v>
      </c>
      <c r="D3" s="62">
        <v>25217.23</v>
      </c>
      <c r="E3" s="62">
        <v>0</v>
      </c>
      <c r="F3" s="62">
        <v>25217.23</v>
      </c>
      <c r="G3" s="62">
        <v>51615892.520000003</v>
      </c>
      <c r="H3" s="23"/>
    </row>
    <row r="4" spans="1:12" x14ac:dyDescent="0.2">
      <c r="A4" s="23" t="s">
        <v>24</v>
      </c>
      <c r="B4" s="63" t="s">
        <v>73</v>
      </c>
      <c r="C4" s="62">
        <v>0</v>
      </c>
      <c r="D4" s="62">
        <v>0</v>
      </c>
      <c r="E4" s="62">
        <v>0</v>
      </c>
      <c r="F4" s="62">
        <v>0</v>
      </c>
      <c r="G4" s="62">
        <v>0</v>
      </c>
      <c r="H4" s="23"/>
    </row>
    <row r="5" spans="1:12" x14ac:dyDescent="0.2">
      <c r="A5" s="23" t="s">
        <v>24</v>
      </c>
      <c r="B5" s="63" t="s">
        <v>74</v>
      </c>
      <c r="C5" s="62">
        <v>488394.8</v>
      </c>
      <c r="D5" s="62">
        <v>44851.88</v>
      </c>
      <c r="E5" s="62">
        <v>1434.89</v>
      </c>
      <c r="F5" s="62">
        <v>43416.99</v>
      </c>
      <c r="G5" s="62">
        <v>531811.79</v>
      </c>
      <c r="H5" s="23"/>
    </row>
    <row r="6" spans="1:12" x14ac:dyDescent="0.2">
      <c r="A6" s="23" t="s">
        <v>24</v>
      </c>
      <c r="B6" s="63" t="s">
        <v>75</v>
      </c>
      <c r="C6" s="62">
        <v>0</v>
      </c>
      <c r="D6" s="62">
        <v>0</v>
      </c>
      <c r="E6" s="62">
        <v>0</v>
      </c>
      <c r="F6" s="62">
        <v>0</v>
      </c>
      <c r="G6" s="62">
        <v>0</v>
      </c>
      <c r="H6" s="23"/>
    </row>
    <row r="7" spans="1:12" x14ac:dyDescent="0.2">
      <c r="A7" s="23" t="s">
        <v>24</v>
      </c>
      <c r="B7" s="63" t="s">
        <v>76</v>
      </c>
      <c r="C7" s="62">
        <v>639072.1</v>
      </c>
      <c r="D7" s="62">
        <v>72354.64</v>
      </c>
      <c r="E7" s="62">
        <v>72700.17</v>
      </c>
      <c r="F7" s="62">
        <v>-345.53</v>
      </c>
      <c r="G7" s="62">
        <v>638726.56999999995</v>
      </c>
      <c r="H7" s="23"/>
    </row>
    <row r="8" spans="1:12" x14ac:dyDescent="0.2">
      <c r="A8" s="23" t="s">
        <v>38</v>
      </c>
      <c r="B8" s="63" t="s">
        <v>77</v>
      </c>
      <c r="C8" s="62">
        <v>0</v>
      </c>
      <c r="D8" s="62">
        <v>1434.89</v>
      </c>
      <c r="E8" s="62">
        <v>1434.89</v>
      </c>
      <c r="F8" s="62">
        <v>0</v>
      </c>
      <c r="G8" s="62">
        <v>0</v>
      </c>
      <c r="H8" s="6"/>
      <c r="L8" s="23"/>
    </row>
    <row r="9" spans="1:12" x14ac:dyDescent="0.2">
      <c r="A9" s="6" t="s">
        <v>64</v>
      </c>
      <c r="B9" s="63" t="s">
        <v>78</v>
      </c>
      <c r="C9" s="62">
        <v>1034.69</v>
      </c>
      <c r="D9" s="62">
        <v>0</v>
      </c>
      <c r="E9" s="62">
        <v>1034.69</v>
      </c>
      <c r="F9" s="62">
        <v>-1034.69</v>
      </c>
      <c r="G9" s="62">
        <v>0</v>
      </c>
      <c r="H9" s="23"/>
      <c r="L9" s="6"/>
    </row>
    <row r="10" spans="1:12" x14ac:dyDescent="0.2">
      <c r="A10" s="37"/>
      <c r="B10" s="63" t="s">
        <v>79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L10" s="23"/>
    </row>
    <row r="11" spans="1:12" x14ac:dyDescent="0.2">
      <c r="A11" s="6" t="s">
        <v>26</v>
      </c>
      <c r="B11" s="63" t="s">
        <v>80</v>
      </c>
      <c r="C11" s="62">
        <v>142861.70000000001</v>
      </c>
      <c r="D11" s="62">
        <v>26168.2</v>
      </c>
      <c r="E11" s="62">
        <v>69643.360000000001</v>
      </c>
      <c r="F11" s="62">
        <v>-43475.16</v>
      </c>
      <c r="G11" s="62">
        <v>99386.54</v>
      </c>
      <c r="H11" s="6"/>
      <c r="L11" s="6"/>
    </row>
    <row r="12" spans="1:12" x14ac:dyDescent="0.2">
      <c r="A12" s="6" t="s">
        <v>26</v>
      </c>
      <c r="B12" s="63" t="s">
        <v>81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"/>
      <c r="L12" s="6"/>
    </row>
    <row r="13" spans="1:12" x14ac:dyDescent="0.2">
      <c r="A13" s="6" t="s">
        <v>26</v>
      </c>
      <c r="B13" s="63" t="s">
        <v>82</v>
      </c>
      <c r="C13" s="62">
        <v>1203.9100000000001</v>
      </c>
      <c r="D13" s="62">
        <v>1041.9000000000001</v>
      </c>
      <c r="E13" s="62">
        <v>1203.9100000000001</v>
      </c>
      <c r="F13" s="62">
        <v>-162.01</v>
      </c>
      <c r="G13" s="62">
        <v>1041.9000000000001</v>
      </c>
      <c r="H13" s="6"/>
      <c r="L13" s="6"/>
    </row>
    <row r="14" spans="1:12" x14ac:dyDescent="0.2">
      <c r="A14" s="23" t="s">
        <v>38</v>
      </c>
      <c r="B14" s="63" t="s">
        <v>83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23"/>
      <c r="L14" s="6"/>
    </row>
    <row r="15" spans="1:12" x14ac:dyDescent="0.2">
      <c r="A15" s="6" t="s">
        <v>26</v>
      </c>
      <c r="B15" s="63" t="s">
        <v>84</v>
      </c>
      <c r="C15" s="62">
        <v>30787.43</v>
      </c>
      <c r="D15" s="62">
        <v>0</v>
      </c>
      <c r="E15" s="62">
        <v>1135.0999999999999</v>
      </c>
      <c r="F15" s="62">
        <v>-1135.0999999999999</v>
      </c>
      <c r="G15" s="62">
        <v>29652.33</v>
      </c>
      <c r="H15" s="6"/>
    </row>
    <row r="16" spans="1:12" x14ac:dyDescent="0.2">
      <c r="A16" s="23" t="s">
        <v>24</v>
      </c>
      <c r="B16" s="63" t="s">
        <v>85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  <c r="H16" s="23"/>
    </row>
    <row r="17" spans="1:8" x14ac:dyDescent="0.2">
      <c r="A17" s="6" t="s">
        <v>36</v>
      </c>
      <c r="B17" s="63" t="s">
        <v>86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"/>
    </row>
    <row r="18" spans="1:8" x14ac:dyDescent="0.2">
      <c r="A18" s="37"/>
      <c r="B18" s="63" t="s">
        <v>321</v>
      </c>
      <c r="C18" s="62">
        <v>52894029.920000002</v>
      </c>
      <c r="D18" s="62">
        <v>171068.74</v>
      </c>
      <c r="E18" s="62">
        <v>148587.01</v>
      </c>
      <c r="F18" s="62">
        <v>22481.73</v>
      </c>
      <c r="G18" s="62">
        <v>52916511.649999999</v>
      </c>
    </row>
    <row r="19" spans="1:8" x14ac:dyDescent="0.2">
      <c r="A19" s="37"/>
      <c r="B19" s="61" t="s">
        <v>87</v>
      </c>
      <c r="C19" s="62"/>
      <c r="D19" s="62"/>
      <c r="E19" s="62"/>
      <c r="F19" s="62"/>
      <c r="G19" s="62"/>
    </row>
    <row r="20" spans="1:8" x14ac:dyDescent="0.2">
      <c r="A20" s="6" t="s">
        <v>30</v>
      </c>
      <c r="B20" s="63" t="s">
        <v>88</v>
      </c>
      <c r="C20" s="62">
        <v>0</v>
      </c>
      <c r="D20" s="62">
        <v>70069.11</v>
      </c>
      <c r="E20" s="62">
        <v>70069.11</v>
      </c>
      <c r="F20" s="62">
        <v>0</v>
      </c>
      <c r="G20" s="62">
        <v>0</v>
      </c>
      <c r="H20" s="6"/>
    </row>
    <row r="21" spans="1:8" x14ac:dyDescent="0.2">
      <c r="A21" s="6" t="s">
        <v>64</v>
      </c>
      <c r="B21" s="63" t="s">
        <v>89</v>
      </c>
      <c r="C21" s="62">
        <v>1034.69</v>
      </c>
      <c r="D21" s="62">
        <v>1034.69</v>
      </c>
      <c r="E21" s="62">
        <v>0</v>
      </c>
      <c r="F21" s="62">
        <v>-1034.69</v>
      </c>
      <c r="G21" s="62">
        <v>0</v>
      </c>
      <c r="H21" s="23"/>
    </row>
    <row r="22" spans="1:8" x14ac:dyDescent="0.2">
      <c r="A22" s="37"/>
      <c r="B22" s="63" t="s">
        <v>90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8" x14ac:dyDescent="0.2">
      <c r="A23" s="6" t="s">
        <v>26</v>
      </c>
      <c r="B23" s="63" t="s">
        <v>91</v>
      </c>
      <c r="C23" s="62">
        <v>0</v>
      </c>
      <c r="D23" s="62">
        <v>389.12</v>
      </c>
      <c r="E23" s="62">
        <v>389.12</v>
      </c>
      <c r="F23" s="62">
        <v>0</v>
      </c>
      <c r="G23" s="62">
        <v>0</v>
      </c>
      <c r="H23" s="6"/>
    </row>
    <row r="24" spans="1:8" x14ac:dyDescent="0.2">
      <c r="A24" s="23" t="s">
        <v>24</v>
      </c>
      <c r="B24" s="63" t="s">
        <v>92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23"/>
    </row>
    <row r="25" spans="1:8" x14ac:dyDescent="0.2">
      <c r="A25" s="23" t="s">
        <v>24</v>
      </c>
      <c r="B25" s="63" t="s">
        <v>322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23"/>
    </row>
    <row r="26" spans="1:8" x14ac:dyDescent="0.2">
      <c r="A26" s="6" t="s">
        <v>29</v>
      </c>
      <c r="B26" s="63" t="s">
        <v>93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"/>
    </row>
    <row r="27" spans="1:8" x14ac:dyDescent="0.2">
      <c r="A27" s="6" t="s">
        <v>26</v>
      </c>
      <c r="B27" s="63" t="s">
        <v>94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"/>
    </row>
    <row r="28" spans="1:8" x14ac:dyDescent="0.2">
      <c r="A28" s="6" t="s">
        <v>36</v>
      </c>
      <c r="B28" s="63" t="s">
        <v>95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"/>
    </row>
    <row r="29" spans="1:8" x14ac:dyDescent="0.2">
      <c r="A29" s="37"/>
      <c r="B29" s="63" t="s">
        <v>323</v>
      </c>
      <c r="C29" s="62">
        <v>1034.69</v>
      </c>
      <c r="D29" s="62">
        <v>71492.92</v>
      </c>
      <c r="E29" s="62">
        <v>70458.23</v>
      </c>
      <c r="F29" s="62">
        <v>-1034.69</v>
      </c>
      <c r="G29" s="62">
        <v>0</v>
      </c>
    </row>
    <row r="30" spans="1:8" x14ac:dyDescent="0.2">
      <c r="A30" s="37"/>
      <c r="B30" s="63" t="s">
        <v>324</v>
      </c>
      <c r="C30" s="62">
        <v>52892995.229999997</v>
      </c>
      <c r="D30" s="62">
        <v>242561.66</v>
      </c>
      <c r="E30" s="62">
        <v>219045.24</v>
      </c>
      <c r="F30" s="62">
        <v>23516.42</v>
      </c>
      <c r="G30" s="62">
        <v>52916511.649999999</v>
      </c>
    </row>
    <row r="31" spans="1:8" x14ac:dyDescent="0.2">
      <c r="A31" s="37"/>
      <c r="B31" s="61" t="s">
        <v>96</v>
      </c>
      <c r="C31" s="62"/>
      <c r="D31" s="62"/>
      <c r="E31" s="62"/>
      <c r="F31" s="62"/>
      <c r="G31" s="62"/>
    </row>
    <row r="32" spans="1:8" x14ac:dyDescent="0.2">
      <c r="A32" s="23" t="s">
        <v>24</v>
      </c>
      <c r="B32" s="63" t="s">
        <v>97</v>
      </c>
      <c r="C32" s="62">
        <v>16885895.170000002</v>
      </c>
      <c r="D32" s="62">
        <v>-7656521.5300000003</v>
      </c>
      <c r="E32" s="62">
        <v>500838.29</v>
      </c>
      <c r="F32" s="62">
        <v>-8157359.8200000003</v>
      </c>
      <c r="G32" s="62">
        <v>8728535.3499999996</v>
      </c>
      <c r="H32" s="23"/>
    </row>
    <row r="33" spans="1:8" x14ac:dyDescent="0.2">
      <c r="A33" s="23" t="s">
        <v>24</v>
      </c>
      <c r="B33" s="63" t="s">
        <v>98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23"/>
    </row>
    <row r="34" spans="1:8" x14ac:dyDescent="0.2">
      <c r="A34" s="23" t="s">
        <v>24</v>
      </c>
      <c r="B34" s="63" t="s">
        <v>99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23"/>
    </row>
    <row r="35" spans="1:8" x14ac:dyDescent="0.2">
      <c r="A35" s="23" t="s">
        <v>24</v>
      </c>
      <c r="B35" s="63" t="s">
        <v>100</v>
      </c>
      <c r="C35" s="62">
        <v>-7987.73</v>
      </c>
      <c r="D35" s="62">
        <v>-2726.93</v>
      </c>
      <c r="E35" s="62">
        <v>4540.03</v>
      </c>
      <c r="F35" s="62">
        <v>-7266.96</v>
      </c>
      <c r="G35" s="62">
        <v>-15254.69</v>
      </c>
      <c r="H35" s="23"/>
    </row>
    <row r="36" spans="1:8" x14ac:dyDescent="0.2">
      <c r="A36" s="6" t="s">
        <v>26</v>
      </c>
      <c r="B36" s="63" t="s">
        <v>101</v>
      </c>
      <c r="C36" s="62">
        <v>131.66</v>
      </c>
      <c r="D36" s="62">
        <v>-360.98</v>
      </c>
      <c r="E36" s="62">
        <v>120.57</v>
      </c>
      <c r="F36" s="62">
        <v>-481.55</v>
      </c>
      <c r="G36" s="62">
        <v>-349.89</v>
      </c>
      <c r="H36" s="6"/>
    </row>
    <row r="37" spans="1:8" x14ac:dyDescent="0.2">
      <c r="A37" s="23" t="s">
        <v>38</v>
      </c>
      <c r="B37" s="63" t="s">
        <v>102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23"/>
    </row>
    <row r="38" spans="1:8" x14ac:dyDescent="0.2">
      <c r="A38" s="6" t="s">
        <v>30</v>
      </c>
      <c r="B38" s="63" t="s">
        <v>103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"/>
    </row>
    <row r="39" spans="1:8" x14ac:dyDescent="0.2">
      <c r="A39" s="6" t="s">
        <v>64</v>
      </c>
      <c r="B39" s="63" t="s">
        <v>104</v>
      </c>
      <c r="C39" s="62">
        <v>-1.55</v>
      </c>
      <c r="D39" s="62">
        <v>0</v>
      </c>
      <c r="E39" s="62">
        <v>-1.55</v>
      </c>
      <c r="F39" s="62">
        <v>1.55</v>
      </c>
      <c r="G39" s="62">
        <v>0</v>
      </c>
      <c r="H39" s="6"/>
    </row>
    <row r="40" spans="1:8" x14ac:dyDescent="0.2">
      <c r="A40" s="6" t="s">
        <v>64</v>
      </c>
      <c r="B40" s="63" t="s">
        <v>105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"/>
    </row>
    <row r="41" spans="1:8" x14ac:dyDescent="0.2">
      <c r="A41" s="39" t="s">
        <v>63</v>
      </c>
      <c r="B41" s="63" t="s">
        <v>106</v>
      </c>
      <c r="C41" s="62">
        <v>16878037.550000001</v>
      </c>
      <c r="D41" s="62">
        <v>-7659609.4400000004</v>
      </c>
      <c r="E41" s="62">
        <v>505497.34</v>
      </c>
      <c r="F41" s="62">
        <v>-8165106.7800000003</v>
      </c>
      <c r="G41" s="62">
        <v>8712930.7699999996</v>
      </c>
    </row>
    <row r="42" spans="1:8" x14ac:dyDescent="0.2">
      <c r="A42" s="39" t="s">
        <v>63</v>
      </c>
      <c r="B42" s="63" t="s">
        <v>107</v>
      </c>
      <c r="C42" s="62">
        <v>68476570.459999993</v>
      </c>
      <c r="D42" s="62">
        <v>-7631304.2999999998</v>
      </c>
      <c r="E42" s="62">
        <v>500838.29</v>
      </c>
      <c r="F42" s="62">
        <v>-8132142.5899999999</v>
      </c>
      <c r="G42" s="62">
        <v>60344427.869999997</v>
      </c>
    </row>
    <row r="43" spans="1:8" x14ac:dyDescent="0.2">
      <c r="A43" s="39" t="s">
        <v>63</v>
      </c>
      <c r="B43" s="63" t="s">
        <v>325</v>
      </c>
      <c r="C43" s="62">
        <v>69771032.780000001</v>
      </c>
      <c r="D43" s="62">
        <v>-7417047.7800000003</v>
      </c>
      <c r="E43" s="62">
        <v>724542.58</v>
      </c>
      <c r="F43" s="62">
        <v>-8141590.3600000003</v>
      </c>
      <c r="G43" s="62">
        <v>61629442.420000002</v>
      </c>
    </row>
    <row r="44" spans="1:8" ht="15" x14ac:dyDescent="0.25">
      <c r="A44" s="34"/>
      <c r="B44" s="61" t="s">
        <v>108</v>
      </c>
      <c r="C44" s="62"/>
      <c r="D44" s="62"/>
      <c r="E44" s="62"/>
      <c r="F44" s="62"/>
      <c r="G44" s="62"/>
    </row>
    <row r="45" spans="1:8" x14ac:dyDescent="0.2">
      <c r="A45" s="36" t="s">
        <v>63</v>
      </c>
      <c r="B45" s="63" t="s">
        <v>109</v>
      </c>
      <c r="C45" s="62">
        <v>228828.78</v>
      </c>
      <c r="D45" s="62">
        <v>0</v>
      </c>
      <c r="E45" s="62">
        <v>26168.2</v>
      </c>
      <c r="F45" s="62">
        <v>26168.2</v>
      </c>
      <c r="G45" s="62">
        <v>254996.98</v>
      </c>
    </row>
    <row r="46" spans="1:8" x14ac:dyDescent="0.2">
      <c r="A46" s="36" t="s">
        <v>63</v>
      </c>
      <c r="B46" s="63" t="s">
        <v>110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</row>
    <row r="47" spans="1:8" x14ac:dyDescent="0.2">
      <c r="A47" s="36" t="s">
        <v>63</v>
      </c>
      <c r="B47" s="63" t="s">
        <v>111</v>
      </c>
      <c r="C47" s="62">
        <v>2708.47</v>
      </c>
      <c r="D47" s="62">
        <v>389.12</v>
      </c>
      <c r="E47" s="62">
        <v>1041.9000000000001</v>
      </c>
      <c r="F47" s="62">
        <v>652.78</v>
      </c>
      <c r="G47" s="62">
        <v>3361.25</v>
      </c>
    </row>
    <row r="48" spans="1:8" x14ac:dyDescent="0.2">
      <c r="A48" s="36" t="s">
        <v>63</v>
      </c>
      <c r="B48" s="63" t="s">
        <v>112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</row>
    <row r="49" spans="1:7" x14ac:dyDescent="0.2">
      <c r="A49" s="36" t="s">
        <v>63</v>
      </c>
      <c r="B49" s="63" t="s">
        <v>113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</row>
    <row r="50" spans="1:7" x14ac:dyDescent="0.2">
      <c r="A50" s="36" t="s">
        <v>63</v>
      </c>
      <c r="B50" s="63" t="s">
        <v>114</v>
      </c>
      <c r="C50" s="62">
        <v>-140.71</v>
      </c>
      <c r="D50" s="62">
        <v>102.79</v>
      </c>
      <c r="E50" s="62">
        <v>31.55</v>
      </c>
      <c r="F50" s="62">
        <v>-71.239999999999995</v>
      </c>
      <c r="G50" s="62">
        <v>-211.95</v>
      </c>
    </row>
    <row r="51" spans="1:7" x14ac:dyDescent="0.2">
      <c r="A51" s="36" t="s">
        <v>63</v>
      </c>
      <c r="B51" s="63" t="s">
        <v>115</v>
      </c>
      <c r="C51" s="62">
        <v>591.24</v>
      </c>
      <c r="D51" s="62">
        <v>10</v>
      </c>
      <c r="E51" s="62">
        <v>7.06</v>
      </c>
      <c r="F51" s="62">
        <v>-2.94</v>
      </c>
      <c r="G51" s="62">
        <v>588.29999999999995</v>
      </c>
    </row>
    <row r="52" spans="1:7" x14ac:dyDescent="0.2">
      <c r="A52" s="36" t="s">
        <v>63</v>
      </c>
      <c r="B52" s="63" t="s">
        <v>116</v>
      </c>
      <c r="C52" s="62">
        <v>-776.99</v>
      </c>
      <c r="D52" s="62">
        <v>1215.31</v>
      </c>
      <c r="E52" s="62">
        <v>10.73</v>
      </c>
      <c r="F52" s="62">
        <v>-1204.58</v>
      </c>
      <c r="G52" s="62">
        <v>-1981.57</v>
      </c>
    </row>
    <row r="53" spans="1:7" x14ac:dyDescent="0.2">
      <c r="A53" s="36" t="s">
        <v>63</v>
      </c>
      <c r="B53" s="63" t="s">
        <v>117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</row>
    <row r="54" spans="1:7" x14ac:dyDescent="0.2">
      <c r="A54" s="36" t="s">
        <v>63</v>
      </c>
      <c r="B54" s="63" t="s">
        <v>118</v>
      </c>
      <c r="C54" s="62">
        <v>12.9</v>
      </c>
      <c r="D54" s="62">
        <v>0</v>
      </c>
      <c r="E54" s="62">
        <v>1.69</v>
      </c>
      <c r="F54" s="62">
        <v>1.69</v>
      </c>
      <c r="G54" s="62">
        <v>14.59</v>
      </c>
    </row>
    <row r="55" spans="1:7" x14ac:dyDescent="0.2">
      <c r="A55" s="36" t="s">
        <v>63</v>
      </c>
      <c r="B55" s="63" t="s">
        <v>119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</row>
    <row r="56" spans="1:7" x14ac:dyDescent="0.2">
      <c r="A56" s="36" t="s">
        <v>63</v>
      </c>
      <c r="B56" s="63" t="s">
        <v>120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</row>
    <row r="57" spans="1:7" x14ac:dyDescent="0.2">
      <c r="A57" s="36" t="s">
        <v>63</v>
      </c>
      <c r="B57" s="63" t="s">
        <v>121</v>
      </c>
      <c r="C57" s="62">
        <v>231223.69</v>
      </c>
      <c r="D57" s="62">
        <v>1717.22</v>
      </c>
      <c r="E57" s="62">
        <v>27261.13</v>
      </c>
      <c r="F57" s="62">
        <v>25543.91</v>
      </c>
      <c r="G57" s="62">
        <v>256767.6</v>
      </c>
    </row>
    <row r="58" spans="1:7" ht="15" x14ac:dyDescent="0.25">
      <c r="A58" s="34"/>
      <c r="B58" s="61" t="s">
        <v>122</v>
      </c>
      <c r="C58" s="62"/>
      <c r="D58" s="62"/>
      <c r="E58" s="62"/>
      <c r="F58" s="62"/>
      <c r="G58" s="62"/>
    </row>
    <row r="59" spans="1:7" x14ac:dyDescent="0.2">
      <c r="A59" s="36" t="s">
        <v>63</v>
      </c>
      <c r="B59" s="63" t="s">
        <v>122</v>
      </c>
      <c r="C59" s="62">
        <v>0</v>
      </c>
      <c r="D59" s="62">
        <v>0</v>
      </c>
      <c r="E59" s="62">
        <v>0</v>
      </c>
      <c r="F59" s="62">
        <v>0</v>
      </c>
      <c r="G59" s="62">
        <v>0</v>
      </c>
    </row>
    <row r="60" spans="1:7" x14ac:dyDescent="0.2">
      <c r="A60" s="36" t="s">
        <v>63</v>
      </c>
      <c r="B60" s="63" t="s">
        <v>123</v>
      </c>
      <c r="C60" s="62">
        <v>0</v>
      </c>
      <c r="D60" s="62">
        <v>0</v>
      </c>
      <c r="E60" s="62">
        <v>0</v>
      </c>
      <c r="F60" s="62">
        <v>0</v>
      </c>
      <c r="G60" s="62">
        <v>0</v>
      </c>
    </row>
    <row r="61" spans="1:7" x14ac:dyDescent="0.2">
      <c r="A61" s="36" t="s">
        <v>63</v>
      </c>
      <c r="B61" s="63" t="s">
        <v>124</v>
      </c>
      <c r="C61" s="62">
        <v>12211.86</v>
      </c>
      <c r="D61" s="62">
        <v>2027.49</v>
      </c>
      <c r="E61" s="62">
        <v>0</v>
      </c>
      <c r="F61" s="62">
        <v>2027.49</v>
      </c>
      <c r="G61" s="62">
        <v>14239.35</v>
      </c>
    </row>
    <row r="62" spans="1:7" x14ac:dyDescent="0.2">
      <c r="A62" s="36" t="s">
        <v>63</v>
      </c>
      <c r="B62" s="63" t="s">
        <v>125</v>
      </c>
      <c r="C62" s="62">
        <v>0</v>
      </c>
      <c r="D62" s="62">
        <v>0</v>
      </c>
      <c r="E62" s="62">
        <v>0</v>
      </c>
      <c r="F62" s="62">
        <v>0</v>
      </c>
      <c r="G62" s="62">
        <v>0</v>
      </c>
    </row>
    <row r="63" spans="1:7" x14ac:dyDescent="0.2">
      <c r="A63" s="36" t="s">
        <v>63</v>
      </c>
      <c r="B63" s="63" t="s">
        <v>126</v>
      </c>
      <c r="C63" s="62">
        <v>0</v>
      </c>
      <c r="D63" s="62">
        <v>0</v>
      </c>
      <c r="E63" s="62">
        <v>0</v>
      </c>
      <c r="F63" s="62">
        <v>0</v>
      </c>
      <c r="G63" s="62">
        <v>0</v>
      </c>
    </row>
    <row r="64" spans="1:7" x14ac:dyDescent="0.2">
      <c r="A64" s="36" t="s">
        <v>63</v>
      </c>
      <c r="B64" s="63" t="s">
        <v>326</v>
      </c>
      <c r="C64" s="62">
        <v>12211.86</v>
      </c>
      <c r="D64" s="62">
        <v>2027.49</v>
      </c>
      <c r="E64" s="62">
        <v>0</v>
      </c>
      <c r="F64" s="62">
        <v>2027.49</v>
      </c>
      <c r="G64" s="62">
        <v>14239.35</v>
      </c>
    </row>
    <row r="65" spans="1:7" x14ac:dyDescent="0.2">
      <c r="A65" s="36" t="s">
        <v>63</v>
      </c>
      <c r="B65" s="63" t="s">
        <v>327</v>
      </c>
      <c r="C65" s="62">
        <v>219011.83</v>
      </c>
      <c r="D65" s="62">
        <v>3744.71</v>
      </c>
      <c r="E65" s="62">
        <v>27261.13</v>
      </c>
      <c r="F65" s="62">
        <v>23516.42</v>
      </c>
      <c r="G65" s="62">
        <v>242528.25</v>
      </c>
    </row>
    <row r="66" spans="1:7" x14ac:dyDescent="0.2">
      <c r="A66" s="36" t="s">
        <v>63</v>
      </c>
      <c r="B66" s="63" t="s">
        <v>127</v>
      </c>
      <c r="C66" s="62">
        <v>219011.83</v>
      </c>
      <c r="D66" s="62">
        <v>3744.71</v>
      </c>
      <c r="E66" s="62">
        <v>27261.13</v>
      </c>
      <c r="F66" s="62">
        <v>23516.42</v>
      </c>
      <c r="G66" s="62">
        <v>242528.25</v>
      </c>
    </row>
    <row r="67" spans="1:7" x14ac:dyDescent="0.2">
      <c r="A67" s="36" t="s">
        <v>63</v>
      </c>
      <c r="B67" s="63" t="s">
        <v>128</v>
      </c>
      <c r="C67" s="62">
        <v>519318.15</v>
      </c>
      <c r="D67" s="62">
        <v>0</v>
      </c>
      <c r="E67" s="62">
        <v>0</v>
      </c>
      <c r="F67" s="62">
        <v>0</v>
      </c>
      <c r="G67" s="62">
        <v>519318.15</v>
      </c>
    </row>
    <row r="68" spans="1:7" x14ac:dyDescent="0.2">
      <c r="A68" s="36" t="s">
        <v>63</v>
      </c>
      <c r="B68" s="63" t="s">
        <v>129</v>
      </c>
      <c r="C68" s="62">
        <v>0</v>
      </c>
      <c r="D68" s="62">
        <v>0</v>
      </c>
      <c r="E68" s="62">
        <v>0</v>
      </c>
      <c r="F68" s="62">
        <v>0</v>
      </c>
      <c r="G68" s="62">
        <v>0</v>
      </c>
    </row>
    <row r="69" spans="1:7" x14ac:dyDescent="0.2">
      <c r="A69" s="36" t="s">
        <v>63</v>
      </c>
      <c r="B69" s="63" t="s">
        <v>130</v>
      </c>
      <c r="C69" s="62">
        <v>738329.98</v>
      </c>
      <c r="D69" s="62">
        <v>3744.71</v>
      </c>
      <c r="E69" s="62">
        <v>27261.13</v>
      </c>
      <c r="F69" s="62">
        <v>23516.42</v>
      </c>
      <c r="G69" s="62">
        <v>761846.4</v>
      </c>
    </row>
    <row r="70" spans="1:7" ht="15" x14ac:dyDescent="0.25">
      <c r="A70" s="34"/>
      <c r="B70" s="61" t="s">
        <v>131</v>
      </c>
      <c r="C70" s="62"/>
      <c r="D70" s="62"/>
      <c r="E70" s="62"/>
      <c r="F70" s="62"/>
      <c r="G70" s="62"/>
    </row>
    <row r="71" spans="1:7" x14ac:dyDescent="0.2">
      <c r="A71" s="36" t="s">
        <v>63</v>
      </c>
      <c r="B71" s="63" t="s">
        <v>132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</row>
    <row r="72" spans="1:7" x14ac:dyDescent="0.2">
      <c r="A72" s="36" t="s">
        <v>63</v>
      </c>
      <c r="B72" s="63" t="s">
        <v>133</v>
      </c>
      <c r="C72" s="62">
        <v>0</v>
      </c>
      <c r="D72" s="62">
        <v>0</v>
      </c>
      <c r="E72" s="62">
        <v>0</v>
      </c>
      <c r="F72" s="62">
        <v>0</v>
      </c>
      <c r="G72" s="62">
        <v>0</v>
      </c>
    </row>
    <row r="73" spans="1:7" x14ac:dyDescent="0.2">
      <c r="A73" s="36" t="s">
        <v>63</v>
      </c>
      <c r="B73" s="63" t="s">
        <v>155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</row>
    <row r="74" spans="1:7" ht="15" x14ac:dyDescent="0.25">
      <c r="A74" s="34"/>
      <c r="B74" s="63" t="s">
        <v>134</v>
      </c>
      <c r="C74" s="62">
        <v>52247958.170000002</v>
      </c>
      <c r="D74" s="62">
        <v>0</v>
      </c>
      <c r="E74" s="62">
        <v>0</v>
      </c>
      <c r="F74" s="62">
        <v>0</v>
      </c>
      <c r="G74" s="62">
        <v>52247958.170000002</v>
      </c>
    </row>
    <row r="75" spans="1:7" x14ac:dyDescent="0.2">
      <c r="A75" s="36" t="s">
        <v>63</v>
      </c>
      <c r="B75" s="61" t="s">
        <v>135</v>
      </c>
      <c r="C75" s="62"/>
      <c r="D75" s="62"/>
      <c r="E75" s="62"/>
      <c r="F75" s="62"/>
      <c r="G75" s="62"/>
    </row>
    <row r="76" spans="1:7" x14ac:dyDescent="0.2">
      <c r="A76" s="36" t="s">
        <v>63</v>
      </c>
      <c r="B76" s="63" t="s">
        <v>136</v>
      </c>
      <c r="C76" s="62">
        <v>219011.83</v>
      </c>
      <c r="D76" s="62">
        <v>3744.71</v>
      </c>
      <c r="E76" s="62">
        <v>27261.13</v>
      </c>
      <c r="F76" s="62">
        <v>23516.42</v>
      </c>
      <c r="G76" s="62">
        <v>242528.25</v>
      </c>
    </row>
    <row r="77" spans="1:7" x14ac:dyDescent="0.2">
      <c r="A77" s="36" t="s">
        <v>63</v>
      </c>
      <c r="B77" s="63" t="s">
        <v>137</v>
      </c>
      <c r="C77" s="62">
        <v>0</v>
      </c>
      <c r="D77" s="62">
        <v>0</v>
      </c>
      <c r="E77" s="62">
        <v>0</v>
      </c>
      <c r="F77" s="62">
        <v>0</v>
      </c>
      <c r="G77" s="62">
        <v>0</v>
      </c>
    </row>
    <row r="78" spans="1:7" x14ac:dyDescent="0.2">
      <c r="A78" s="36" t="s">
        <v>63</v>
      </c>
      <c r="B78" s="63" t="s">
        <v>138</v>
      </c>
      <c r="C78" s="62">
        <v>0</v>
      </c>
      <c r="D78" s="62">
        <v>0</v>
      </c>
      <c r="E78" s="62">
        <v>0</v>
      </c>
      <c r="F78" s="62">
        <v>0</v>
      </c>
      <c r="G78" s="62">
        <v>0</v>
      </c>
    </row>
    <row r="79" spans="1:7" x14ac:dyDescent="0.2">
      <c r="A79" s="36" t="s">
        <v>63</v>
      </c>
      <c r="B79" s="63" t="s">
        <v>139</v>
      </c>
      <c r="C79" s="62">
        <v>0</v>
      </c>
      <c r="D79" s="62">
        <v>0</v>
      </c>
      <c r="E79" s="62">
        <v>0</v>
      </c>
      <c r="F79" s="62">
        <v>0</v>
      </c>
      <c r="G79" s="62">
        <v>0</v>
      </c>
    </row>
    <row r="80" spans="1:7" x14ac:dyDescent="0.2">
      <c r="A80" s="36" t="s">
        <v>63</v>
      </c>
      <c r="B80" s="63" t="s">
        <v>140</v>
      </c>
      <c r="C80" s="62">
        <v>225091.7</v>
      </c>
      <c r="D80" s="62">
        <v>0</v>
      </c>
      <c r="E80" s="62">
        <v>0</v>
      </c>
      <c r="F80" s="62">
        <v>0</v>
      </c>
      <c r="G80" s="62">
        <v>225091.7</v>
      </c>
    </row>
    <row r="81" spans="1:7" x14ac:dyDescent="0.2">
      <c r="A81" s="36" t="s">
        <v>63</v>
      </c>
      <c r="B81" s="63" t="s">
        <v>141</v>
      </c>
      <c r="C81" s="62">
        <v>-318384.62</v>
      </c>
      <c r="D81" s="62">
        <v>0</v>
      </c>
      <c r="E81" s="62">
        <v>0</v>
      </c>
      <c r="F81" s="62">
        <v>0</v>
      </c>
      <c r="G81" s="62">
        <v>-318384.62</v>
      </c>
    </row>
    <row r="82" spans="1:7" x14ac:dyDescent="0.2">
      <c r="A82" s="36" t="s">
        <v>63</v>
      </c>
      <c r="B82" s="63" t="s">
        <v>142</v>
      </c>
      <c r="C82" s="62">
        <v>0</v>
      </c>
      <c r="D82" s="62">
        <v>0</v>
      </c>
      <c r="E82" s="62">
        <v>0</v>
      </c>
      <c r="F82" s="62">
        <v>0</v>
      </c>
      <c r="G82" s="62">
        <v>0</v>
      </c>
    </row>
    <row r="83" spans="1:7" x14ac:dyDescent="0.2">
      <c r="A83" s="36" t="s">
        <v>63</v>
      </c>
      <c r="B83" s="63" t="s">
        <v>143</v>
      </c>
      <c r="C83" s="62">
        <v>0</v>
      </c>
      <c r="D83" s="62">
        <v>0</v>
      </c>
      <c r="E83" s="62">
        <v>0</v>
      </c>
      <c r="F83" s="62">
        <v>0</v>
      </c>
      <c r="G83" s="62">
        <v>0</v>
      </c>
    </row>
    <row r="84" spans="1:7" x14ac:dyDescent="0.2">
      <c r="A84" s="36" t="s">
        <v>63</v>
      </c>
      <c r="B84" s="63" t="s">
        <v>144</v>
      </c>
      <c r="C84" s="62">
        <v>0</v>
      </c>
      <c r="D84" s="62">
        <v>0</v>
      </c>
      <c r="E84" s="62">
        <v>0</v>
      </c>
      <c r="F84" s="62">
        <v>0</v>
      </c>
      <c r="G84" s="62">
        <v>0</v>
      </c>
    </row>
    <row r="85" spans="1:7" x14ac:dyDescent="0.2">
      <c r="A85" s="36" t="s">
        <v>63</v>
      </c>
      <c r="B85" s="63" t="s">
        <v>145</v>
      </c>
      <c r="C85" s="62">
        <v>518846.54</v>
      </c>
      <c r="D85" s="62">
        <v>0</v>
      </c>
      <c r="E85" s="62">
        <v>0</v>
      </c>
      <c r="F85" s="62">
        <v>0</v>
      </c>
      <c r="G85" s="62">
        <v>518846.54</v>
      </c>
    </row>
    <row r="86" spans="1:7" x14ac:dyDescent="0.2">
      <c r="A86" s="36" t="s">
        <v>63</v>
      </c>
      <c r="B86" s="63" t="s">
        <v>146</v>
      </c>
      <c r="C86" s="62">
        <v>471.61</v>
      </c>
      <c r="D86" s="62">
        <v>0</v>
      </c>
      <c r="E86" s="62">
        <v>0</v>
      </c>
      <c r="F86" s="62">
        <v>0</v>
      </c>
      <c r="G86" s="62">
        <v>471.61</v>
      </c>
    </row>
    <row r="87" spans="1:7" x14ac:dyDescent="0.2">
      <c r="A87" s="36" t="s">
        <v>63</v>
      </c>
      <c r="B87" s="63" t="s">
        <v>147</v>
      </c>
      <c r="C87" s="62">
        <v>519318.15</v>
      </c>
      <c r="D87" s="62">
        <v>0</v>
      </c>
      <c r="E87" s="62">
        <v>0</v>
      </c>
      <c r="F87" s="62">
        <v>0</v>
      </c>
      <c r="G87" s="62">
        <v>519318.15</v>
      </c>
    </row>
    <row r="88" spans="1:7" x14ac:dyDescent="0.2">
      <c r="A88" s="36" t="s">
        <v>63</v>
      </c>
      <c r="B88" s="63" t="s">
        <v>148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</row>
    <row r="89" spans="1:7" x14ac:dyDescent="0.2">
      <c r="A89" s="36" t="s">
        <v>63</v>
      </c>
      <c r="B89" s="63" t="s">
        <v>149</v>
      </c>
      <c r="C89" s="62">
        <v>0</v>
      </c>
      <c r="D89" s="62">
        <v>0</v>
      </c>
      <c r="E89" s="62">
        <v>0</v>
      </c>
      <c r="F89" s="62">
        <v>0</v>
      </c>
      <c r="G89" s="62">
        <v>0</v>
      </c>
    </row>
    <row r="90" spans="1:7" x14ac:dyDescent="0.2">
      <c r="A90" s="36" t="s">
        <v>63</v>
      </c>
      <c r="B90" s="63" t="s">
        <v>150</v>
      </c>
      <c r="C90" s="62">
        <v>0</v>
      </c>
      <c r="D90" s="62">
        <v>0</v>
      </c>
      <c r="E90" s="62">
        <v>0</v>
      </c>
      <c r="F90" s="62">
        <v>0</v>
      </c>
      <c r="G90" s="62">
        <v>0</v>
      </c>
    </row>
    <row r="91" spans="1:7" x14ac:dyDescent="0.2">
      <c r="A91" s="36" t="s">
        <v>63</v>
      </c>
      <c r="B91" s="63" t="s">
        <v>328</v>
      </c>
      <c r="C91" s="62">
        <v>52892995.229999997</v>
      </c>
      <c r="D91" s="62">
        <v>3744.71</v>
      </c>
      <c r="E91" s="62">
        <v>27261.13</v>
      </c>
      <c r="F91" s="62">
        <v>23516.42</v>
      </c>
      <c r="G91" s="62">
        <v>52916511.649999999</v>
      </c>
    </row>
    <row r="92" spans="1:7" x14ac:dyDescent="0.2">
      <c r="A92" s="36" t="s">
        <v>63</v>
      </c>
      <c r="B92" s="63" t="s">
        <v>96</v>
      </c>
      <c r="C92" s="62">
        <v>16878037.550000001</v>
      </c>
      <c r="D92" s="62">
        <v>505497.34</v>
      </c>
      <c r="E92" s="62">
        <v>-7659609.4400000004</v>
      </c>
      <c r="F92" s="62">
        <v>-8165106.7800000003</v>
      </c>
      <c r="G92" s="62">
        <v>8712930.7699999996</v>
      </c>
    </row>
    <row r="93" spans="1:7" ht="15" x14ac:dyDescent="0.25">
      <c r="A93" s="34"/>
      <c r="B93" s="63" t="s">
        <v>329</v>
      </c>
      <c r="C93" s="62">
        <v>69771032.780000001</v>
      </c>
      <c r="D93" s="62">
        <v>509242.05</v>
      </c>
      <c r="E93" s="62">
        <v>-7632348.3099999996</v>
      </c>
      <c r="F93" s="62">
        <v>-8141590.3600000003</v>
      </c>
      <c r="G93" s="62">
        <v>61629442.420000002</v>
      </c>
    </row>
    <row r="94" spans="1:7" x14ac:dyDescent="0.2">
      <c r="A94" s="36" t="s">
        <v>63</v>
      </c>
      <c r="B94" s="61" t="s">
        <v>151</v>
      </c>
      <c r="C94" s="62"/>
      <c r="D94" s="62"/>
      <c r="E94" s="62"/>
      <c r="F94" s="62"/>
      <c r="G94" s="62"/>
    </row>
    <row r="95" spans="1:7" x14ac:dyDescent="0.2">
      <c r="A95" s="36" t="s">
        <v>63</v>
      </c>
      <c r="B95" s="63" t="s">
        <v>152</v>
      </c>
      <c r="C95" s="62">
        <v>0</v>
      </c>
      <c r="D95" s="62">
        <v>0</v>
      </c>
      <c r="E95" s="62">
        <v>0</v>
      </c>
      <c r="F95" s="62">
        <v>0</v>
      </c>
      <c r="G95" s="62">
        <v>0</v>
      </c>
    </row>
    <row r="96" spans="1:7" x14ac:dyDescent="0.2">
      <c r="A96" s="36" t="s">
        <v>63</v>
      </c>
      <c r="B96" s="63" t="s">
        <v>71</v>
      </c>
      <c r="C96" s="62">
        <v>52894029.920000002</v>
      </c>
      <c r="D96" s="62">
        <v>171068.74</v>
      </c>
      <c r="E96" s="62">
        <v>148587.01</v>
      </c>
      <c r="F96" s="62">
        <v>22481.73</v>
      </c>
      <c r="G96" s="62">
        <v>52916511.649999999</v>
      </c>
    </row>
    <row r="97" spans="1:7" x14ac:dyDescent="0.2">
      <c r="A97" s="36" t="s">
        <v>63</v>
      </c>
      <c r="B97" s="63" t="s">
        <v>87</v>
      </c>
      <c r="C97" s="62">
        <v>1034.69</v>
      </c>
      <c r="D97" s="62">
        <v>71492.92</v>
      </c>
      <c r="E97" s="62">
        <v>70458.23</v>
      </c>
      <c r="F97" s="62">
        <v>-1034.69</v>
      </c>
      <c r="G97" s="62">
        <v>0</v>
      </c>
    </row>
    <row r="98" spans="1:7" x14ac:dyDescent="0.2">
      <c r="A98" s="36" t="s">
        <v>63</v>
      </c>
      <c r="B98" s="63" t="s">
        <v>131</v>
      </c>
      <c r="C98" s="62">
        <v>52892995.229999997</v>
      </c>
      <c r="D98" s="62">
        <v>3744.71</v>
      </c>
      <c r="E98" s="62">
        <v>27261.13</v>
      </c>
      <c r="F98" s="62">
        <v>23516.42</v>
      </c>
      <c r="G98" s="62">
        <v>52916511.649999999</v>
      </c>
    </row>
    <row r="99" spans="1:7" x14ac:dyDescent="0.2">
      <c r="A99" s="36" t="s">
        <v>63</v>
      </c>
      <c r="B99" s="63" t="s">
        <v>330</v>
      </c>
      <c r="C99" s="62">
        <v>0</v>
      </c>
      <c r="D99" s="62">
        <v>-6907805.7300000004</v>
      </c>
      <c r="E99" s="62">
        <v>-6907805.7300000004</v>
      </c>
      <c r="F99" s="62">
        <v>0</v>
      </c>
      <c r="G99" s="62">
        <v>0</v>
      </c>
    </row>
    <row r="100" spans="1:7" x14ac:dyDescent="0.2">
      <c r="A100" s="36" t="s">
        <v>63</v>
      </c>
      <c r="B100" s="63" t="s">
        <v>331</v>
      </c>
      <c r="C100" s="62">
        <v>68476570.459999993</v>
      </c>
      <c r="D100" s="62">
        <v>-7631304.2999999998</v>
      </c>
      <c r="E100" s="62">
        <v>500838.29</v>
      </c>
      <c r="F100" s="62">
        <v>-8132142.5899999999</v>
      </c>
      <c r="G100" s="62">
        <v>60344427.869999997</v>
      </c>
    </row>
    <row r="101" spans="1:7" x14ac:dyDescent="0.2">
      <c r="A101" s="36" t="s">
        <v>63</v>
      </c>
      <c r="B101" s="63" t="s">
        <v>153</v>
      </c>
      <c r="C101" s="62">
        <v>69771032.780000001</v>
      </c>
      <c r="D101" s="62">
        <v>-7417047.7800000003</v>
      </c>
      <c r="E101" s="62">
        <v>724542.58</v>
      </c>
      <c r="F101" s="62">
        <v>-8141590.3600000003</v>
      </c>
      <c r="G101" s="62">
        <v>61629442.420000002</v>
      </c>
    </row>
    <row r="102" spans="1:7" x14ac:dyDescent="0.2">
      <c r="A102" s="36" t="s">
        <v>63</v>
      </c>
      <c r="B102" s="63" t="s">
        <v>332</v>
      </c>
      <c r="C102" s="62">
        <v>0</v>
      </c>
      <c r="D102" s="62">
        <v>0</v>
      </c>
      <c r="E102" s="62">
        <v>0</v>
      </c>
      <c r="F102" s="62">
        <v>0</v>
      </c>
      <c r="G102" s="62">
        <v>0</v>
      </c>
    </row>
    <row r="103" spans="1:7" x14ac:dyDescent="0.2">
      <c r="A103" s="36" t="s">
        <v>63</v>
      </c>
      <c r="B103" s="63" t="s">
        <v>333</v>
      </c>
      <c r="C103" s="62">
        <v>0</v>
      </c>
      <c r="D103" s="62">
        <v>0</v>
      </c>
      <c r="E103" s="62">
        <v>0</v>
      </c>
      <c r="F103" s="62">
        <v>0</v>
      </c>
      <c r="G103" s="62">
        <v>0</v>
      </c>
    </row>
    <row r="104" spans="1:7" x14ac:dyDescent="0.2">
      <c r="A104" s="36" t="s">
        <v>63</v>
      </c>
      <c r="B104" s="63" t="s">
        <v>334</v>
      </c>
      <c r="C104" s="62">
        <v>0</v>
      </c>
      <c r="D104" s="62">
        <v>0</v>
      </c>
      <c r="E104" s="62">
        <v>0</v>
      </c>
      <c r="F104" s="62">
        <v>0</v>
      </c>
      <c r="G104" s="62">
        <v>0</v>
      </c>
    </row>
    <row r="105" spans="1:7" x14ac:dyDescent="0.2">
      <c r="B105" s="63" t="s">
        <v>335</v>
      </c>
      <c r="C105" s="62">
        <v>0</v>
      </c>
      <c r="D105" s="62">
        <v>0</v>
      </c>
      <c r="E105" s="62">
        <v>0</v>
      </c>
      <c r="F105" s="62">
        <v>0</v>
      </c>
      <c r="G105" s="62">
        <v>0</v>
      </c>
    </row>
    <row r="106" spans="1:7" x14ac:dyDescent="0.2">
      <c r="B106" s="57"/>
      <c r="C106" s="56"/>
      <c r="D106" s="56"/>
      <c r="E106" s="56"/>
      <c r="F106" s="56"/>
      <c r="G106" s="56"/>
    </row>
    <row r="107" spans="1:7" x14ac:dyDescent="0.2">
      <c r="B107" s="57"/>
      <c r="C107" s="56"/>
      <c r="D107" s="56"/>
      <c r="E107" s="56"/>
      <c r="F107" s="56"/>
      <c r="G107" s="56"/>
    </row>
    <row r="108" spans="1:7" x14ac:dyDescent="0.2">
      <c r="B108" s="57"/>
      <c r="C108" s="56"/>
      <c r="D108" s="56"/>
      <c r="E108" s="56"/>
      <c r="F108" s="56"/>
      <c r="G108" s="56"/>
    </row>
    <row r="109" spans="1:7" x14ac:dyDescent="0.2">
      <c r="B109" s="57"/>
      <c r="C109" s="56"/>
      <c r="D109" s="56"/>
      <c r="E109" s="56"/>
      <c r="F109" s="56"/>
      <c r="G109" s="56"/>
    </row>
    <row r="110" spans="1:7" x14ac:dyDescent="0.2">
      <c r="B110" s="57"/>
      <c r="C110" s="56"/>
      <c r="D110" s="56"/>
      <c r="E110" s="56"/>
      <c r="F110" s="56"/>
      <c r="G110" s="56"/>
    </row>
    <row r="111" spans="1:7" x14ac:dyDescent="0.2">
      <c r="B111" s="57"/>
      <c r="C111" s="56"/>
      <c r="D111" s="56"/>
      <c r="E111" s="56"/>
      <c r="F111" s="56"/>
      <c r="G111" s="56"/>
    </row>
    <row r="112" spans="1:7" x14ac:dyDescent="0.2">
      <c r="B112" s="55"/>
      <c r="C112" s="56"/>
      <c r="D112" s="56"/>
      <c r="E112" s="56"/>
      <c r="F112" s="56"/>
      <c r="G112" s="56"/>
    </row>
    <row r="113" spans="2:7" x14ac:dyDescent="0.2">
      <c r="B113" s="57"/>
      <c r="C113" s="56"/>
      <c r="D113" s="56"/>
      <c r="E113" s="56"/>
      <c r="F113" s="56"/>
      <c r="G113" s="56"/>
    </row>
    <row r="114" spans="2:7" x14ac:dyDescent="0.2">
      <c r="B114" s="57"/>
      <c r="C114" s="56"/>
      <c r="D114" s="56"/>
      <c r="E114" s="56"/>
      <c r="F114" s="56"/>
      <c r="G114" s="56"/>
    </row>
    <row r="115" spans="2:7" x14ac:dyDescent="0.2">
      <c r="B115" s="57"/>
      <c r="C115" s="56"/>
      <c r="D115" s="56"/>
      <c r="E115" s="56"/>
      <c r="F115" s="56"/>
      <c r="G115" s="56"/>
    </row>
    <row r="116" spans="2:7" x14ac:dyDescent="0.2">
      <c r="B116" s="57"/>
      <c r="C116" s="56"/>
      <c r="D116" s="56"/>
      <c r="E116" s="56"/>
      <c r="F116" s="56"/>
      <c r="G116" s="56"/>
    </row>
    <row r="117" spans="2:7" x14ac:dyDescent="0.2">
      <c r="B117" s="57"/>
      <c r="C117" s="56"/>
      <c r="D117" s="56"/>
      <c r="E117" s="56"/>
      <c r="F117" s="56"/>
      <c r="G117" s="56"/>
    </row>
    <row r="118" spans="2:7" x14ac:dyDescent="0.2">
      <c r="B118" s="57"/>
      <c r="C118" s="56"/>
      <c r="D118" s="56"/>
      <c r="E118" s="56"/>
      <c r="F118" s="56"/>
      <c r="G118" s="56"/>
    </row>
    <row r="119" spans="2:7" x14ac:dyDescent="0.2">
      <c r="B119" s="57"/>
      <c r="C119" s="56"/>
      <c r="D119" s="56"/>
      <c r="E119" s="56"/>
      <c r="F119" s="56"/>
      <c r="G119" s="56"/>
    </row>
    <row r="120" spans="2:7" x14ac:dyDescent="0.2">
      <c r="B120" s="57"/>
      <c r="C120" s="56"/>
      <c r="D120" s="56"/>
      <c r="E120" s="56"/>
      <c r="F120" s="56"/>
      <c r="G120" s="56"/>
    </row>
    <row r="121" spans="2:7" x14ac:dyDescent="0.2">
      <c r="B121" s="57"/>
      <c r="C121" s="56"/>
      <c r="D121" s="56"/>
      <c r="E121" s="56"/>
      <c r="F121" s="56"/>
      <c r="G121" s="56"/>
    </row>
    <row r="122" spans="2:7" x14ac:dyDescent="0.2">
      <c r="B122" s="57"/>
      <c r="C122" s="56"/>
      <c r="D122" s="56"/>
      <c r="E122" s="56"/>
      <c r="F122" s="56"/>
      <c r="G122" s="56"/>
    </row>
    <row r="123" spans="2:7" x14ac:dyDescent="0.2">
      <c r="B123" s="57"/>
      <c r="C123" s="56"/>
      <c r="D123" s="56"/>
      <c r="E123" s="56"/>
      <c r="F123" s="56"/>
      <c r="G123" s="56"/>
    </row>
    <row r="124" spans="2:7" x14ac:dyDescent="0.2">
      <c r="B124" s="57"/>
      <c r="C124" s="56"/>
      <c r="D124" s="56"/>
      <c r="E124" s="56"/>
      <c r="F124" s="56"/>
      <c r="G124" s="56"/>
    </row>
    <row r="125" spans="2:7" x14ac:dyDescent="0.2">
      <c r="B125" s="57"/>
      <c r="C125" s="56"/>
      <c r="D125" s="56"/>
      <c r="E125" s="56"/>
      <c r="F125" s="56"/>
      <c r="G125" s="56"/>
    </row>
    <row r="126" spans="2:7" x14ac:dyDescent="0.2">
      <c r="B126" s="57"/>
      <c r="C126" s="56"/>
      <c r="D126" s="56"/>
      <c r="E126" s="56"/>
      <c r="F126" s="56"/>
      <c r="G126" s="56"/>
    </row>
    <row r="127" spans="2:7" x14ac:dyDescent="0.2">
      <c r="B127" s="57"/>
      <c r="C127" s="56"/>
      <c r="D127" s="56"/>
      <c r="E127" s="56"/>
      <c r="F127" s="56"/>
      <c r="G127" s="56"/>
    </row>
    <row r="128" spans="2:7" x14ac:dyDescent="0.2">
      <c r="B128" s="57"/>
      <c r="C128" s="56"/>
      <c r="D128" s="56"/>
      <c r="E128" s="56"/>
      <c r="F128" s="56"/>
      <c r="G128" s="56"/>
    </row>
    <row r="129" spans="2:7" x14ac:dyDescent="0.2">
      <c r="B129" s="57"/>
      <c r="C129" s="56"/>
      <c r="D129" s="56"/>
      <c r="E129" s="56"/>
      <c r="F129" s="56"/>
      <c r="G129" s="56"/>
    </row>
    <row r="130" spans="2:7" x14ac:dyDescent="0.2">
      <c r="B130" s="57"/>
      <c r="C130" s="56"/>
      <c r="D130" s="56"/>
      <c r="E130" s="56"/>
      <c r="F130" s="56"/>
      <c r="G130" s="56"/>
    </row>
    <row r="131" spans="2:7" x14ac:dyDescent="0.2">
      <c r="B131" s="57"/>
      <c r="C131" s="56"/>
      <c r="D131" s="56"/>
      <c r="E131" s="56"/>
      <c r="F131" s="56"/>
      <c r="G131" s="56"/>
    </row>
    <row r="132" spans="2:7" x14ac:dyDescent="0.2">
      <c r="B132" s="57"/>
      <c r="C132" s="56"/>
      <c r="D132" s="56"/>
      <c r="E132" s="56"/>
      <c r="F132" s="56"/>
      <c r="G132" s="56"/>
    </row>
    <row r="133" spans="2:7" x14ac:dyDescent="0.2">
      <c r="B133" s="57"/>
      <c r="C133" s="56"/>
      <c r="D133" s="56"/>
      <c r="E133" s="56"/>
      <c r="F133" s="56"/>
      <c r="G133" s="56"/>
    </row>
    <row r="134" spans="2:7" x14ac:dyDescent="0.2">
      <c r="B134" s="57"/>
      <c r="C134" s="56"/>
      <c r="D134" s="56"/>
      <c r="E134" s="56"/>
      <c r="F134" s="56"/>
      <c r="G134" s="56"/>
    </row>
    <row r="135" spans="2:7" x14ac:dyDescent="0.2">
      <c r="B135" s="57"/>
      <c r="C135" s="56"/>
      <c r="D135" s="56"/>
      <c r="E135" s="56"/>
      <c r="F135" s="56"/>
      <c r="G135" s="56"/>
    </row>
    <row r="136" spans="2:7" x14ac:dyDescent="0.2">
      <c r="B136" s="57"/>
      <c r="C136" s="56"/>
      <c r="D136" s="56"/>
      <c r="E136" s="56"/>
      <c r="F136" s="56"/>
      <c r="G136" s="56"/>
    </row>
    <row r="137" spans="2:7" x14ac:dyDescent="0.2">
      <c r="B137" s="57"/>
      <c r="C137" s="56"/>
      <c r="D137" s="56"/>
      <c r="E137" s="56"/>
      <c r="F137" s="56"/>
      <c r="G137" s="56"/>
    </row>
    <row r="138" spans="2:7" x14ac:dyDescent="0.2">
      <c r="B138" s="57"/>
      <c r="C138" s="56"/>
      <c r="D138" s="56"/>
      <c r="E138" s="56"/>
      <c r="F138" s="56"/>
      <c r="G138" s="56"/>
    </row>
    <row r="139" spans="2:7" x14ac:dyDescent="0.2">
      <c r="B139" s="57"/>
      <c r="C139" s="56"/>
      <c r="D139" s="56"/>
      <c r="E139" s="56"/>
      <c r="F139" s="56"/>
      <c r="G139" s="56"/>
    </row>
    <row r="140" spans="2:7" x14ac:dyDescent="0.2">
      <c r="B140" s="57"/>
      <c r="C140" s="56"/>
      <c r="D140" s="56"/>
      <c r="E140" s="56"/>
      <c r="F140" s="56"/>
      <c r="G140" s="56"/>
    </row>
    <row r="141" spans="2:7" x14ac:dyDescent="0.2">
      <c r="B141" s="57"/>
      <c r="C141" s="56"/>
      <c r="D141" s="56"/>
      <c r="E141" s="56"/>
      <c r="F141" s="56"/>
      <c r="G141" s="56"/>
    </row>
    <row r="142" spans="2:7" x14ac:dyDescent="0.2">
      <c r="B142" s="57"/>
      <c r="C142" s="56"/>
      <c r="D142" s="56"/>
      <c r="E142" s="56"/>
      <c r="F142" s="56"/>
      <c r="G142" s="56"/>
    </row>
    <row r="143" spans="2:7" x14ac:dyDescent="0.2">
      <c r="B143" s="57"/>
      <c r="C143" s="56"/>
      <c r="D143" s="56"/>
      <c r="E143" s="56"/>
      <c r="F143" s="56"/>
      <c r="G143" s="56"/>
    </row>
    <row r="144" spans="2:7" x14ac:dyDescent="0.2">
      <c r="B144" s="57"/>
      <c r="C144" s="56"/>
      <c r="D144" s="56"/>
      <c r="E144" s="56"/>
      <c r="F144" s="56"/>
      <c r="G144" s="56"/>
    </row>
    <row r="145" spans="2:7" x14ac:dyDescent="0.2">
      <c r="B145" s="57"/>
      <c r="C145" s="56"/>
      <c r="D145" s="56"/>
      <c r="E145" s="56"/>
      <c r="F145" s="56"/>
      <c r="G145" s="56"/>
    </row>
    <row r="146" spans="2:7" x14ac:dyDescent="0.2">
      <c r="B146" s="57"/>
      <c r="C146" s="56"/>
      <c r="D146" s="56"/>
      <c r="E146" s="56"/>
      <c r="F146" s="56"/>
      <c r="G146" s="56"/>
    </row>
    <row r="147" spans="2:7" x14ac:dyDescent="0.2">
      <c r="B147" s="57"/>
      <c r="C147" s="56"/>
      <c r="D147" s="56"/>
      <c r="E147" s="56"/>
      <c r="F147" s="56"/>
      <c r="G147" s="56"/>
    </row>
    <row r="148" spans="2:7" x14ac:dyDescent="0.2">
      <c r="B148" s="57"/>
      <c r="C148" s="56"/>
      <c r="D148" s="56"/>
      <c r="E148" s="56"/>
      <c r="F148" s="56"/>
      <c r="G148" s="56"/>
    </row>
    <row r="149" spans="2:7" x14ac:dyDescent="0.2">
      <c r="B149" s="57"/>
      <c r="C149" s="56"/>
      <c r="D149" s="56"/>
      <c r="E149" s="56"/>
      <c r="F149" s="56"/>
      <c r="G149" s="56"/>
    </row>
    <row r="150" spans="2:7" x14ac:dyDescent="0.2">
      <c r="B150" s="57"/>
      <c r="C150" s="56"/>
      <c r="D150" s="56"/>
      <c r="E150" s="56"/>
      <c r="F150" s="56"/>
      <c r="G150" s="56"/>
    </row>
    <row r="151" spans="2:7" x14ac:dyDescent="0.2">
      <c r="B151" s="57"/>
      <c r="C151" s="56"/>
      <c r="D151" s="56"/>
      <c r="E151" s="56"/>
      <c r="F151" s="56"/>
      <c r="G151" s="56"/>
    </row>
    <row r="152" spans="2:7" x14ac:dyDescent="0.2">
      <c r="B152" s="57"/>
      <c r="C152" s="56"/>
      <c r="D152" s="56"/>
      <c r="E152" s="56"/>
      <c r="F152" s="56"/>
      <c r="G152" s="56"/>
    </row>
    <row r="153" spans="2:7" x14ac:dyDescent="0.2">
      <c r="B153" s="57"/>
      <c r="C153" s="56"/>
      <c r="D153" s="56"/>
      <c r="E153" s="56"/>
      <c r="F153" s="56"/>
      <c r="G153" s="56"/>
    </row>
    <row r="154" spans="2:7" x14ac:dyDescent="0.2">
      <c r="B154" s="57"/>
      <c r="C154" s="56"/>
      <c r="D154" s="56"/>
      <c r="E154" s="56"/>
      <c r="F154" s="56"/>
      <c r="G154" s="56"/>
    </row>
    <row r="155" spans="2:7" x14ac:dyDescent="0.2">
      <c r="B155" s="57"/>
      <c r="C155" s="56"/>
      <c r="D155" s="56"/>
      <c r="E155" s="56"/>
      <c r="F155" s="56"/>
      <c r="G155" s="56"/>
    </row>
    <row r="156" spans="2:7" x14ac:dyDescent="0.2">
      <c r="B156" s="57"/>
      <c r="C156" s="56"/>
      <c r="D156" s="56"/>
      <c r="E156" s="56"/>
      <c r="F156" s="56"/>
      <c r="G156" s="56"/>
    </row>
    <row r="157" spans="2:7" x14ac:dyDescent="0.2">
      <c r="B157" s="57"/>
      <c r="C157" s="56"/>
      <c r="D157" s="56"/>
      <c r="E157" s="56"/>
      <c r="F157" s="56"/>
      <c r="G157" s="56"/>
    </row>
    <row r="158" spans="2:7" x14ac:dyDescent="0.2">
      <c r="B158" s="57"/>
      <c r="C158" s="56"/>
      <c r="D158" s="56"/>
      <c r="E158" s="56"/>
      <c r="F158" s="56"/>
      <c r="G158" s="56"/>
    </row>
    <row r="159" spans="2:7" x14ac:dyDescent="0.2">
      <c r="B159" s="57"/>
      <c r="C159" s="56"/>
      <c r="D159" s="56"/>
      <c r="E159" s="56"/>
      <c r="F159" s="56"/>
      <c r="G159" s="56"/>
    </row>
    <row r="160" spans="2:7" x14ac:dyDescent="0.2">
      <c r="B160" s="57"/>
      <c r="C160" s="56"/>
      <c r="D160" s="56"/>
      <c r="E160" s="56"/>
      <c r="F160" s="56"/>
      <c r="G160" s="56"/>
    </row>
    <row r="161" spans="2:7" x14ac:dyDescent="0.2">
      <c r="B161" s="57"/>
      <c r="C161" s="56"/>
      <c r="D161" s="56"/>
      <c r="E161" s="56"/>
      <c r="F161" s="56"/>
      <c r="G161" s="56"/>
    </row>
    <row r="162" spans="2:7" x14ac:dyDescent="0.2">
      <c r="B162" s="57"/>
      <c r="C162" s="56"/>
      <c r="D162" s="56"/>
      <c r="E162" s="56"/>
      <c r="F162" s="56"/>
      <c r="G162" s="56"/>
    </row>
    <row r="163" spans="2:7" x14ac:dyDescent="0.2">
      <c r="B163" s="57"/>
      <c r="C163" s="56"/>
      <c r="D163" s="56"/>
      <c r="E163" s="56"/>
      <c r="F163" s="56"/>
      <c r="G163" s="56"/>
    </row>
    <row r="164" spans="2:7" x14ac:dyDescent="0.2">
      <c r="B164" s="57"/>
      <c r="C164" s="56"/>
      <c r="D164" s="56"/>
      <c r="E164" s="56"/>
      <c r="F164" s="56"/>
      <c r="G164" s="56"/>
    </row>
    <row r="165" spans="2:7" x14ac:dyDescent="0.2">
      <c r="B165" s="57"/>
      <c r="C165" s="56"/>
      <c r="D165" s="56"/>
      <c r="E165" s="56"/>
      <c r="F165" s="56"/>
      <c r="G165" s="56"/>
    </row>
    <row r="166" spans="2:7" x14ac:dyDescent="0.2">
      <c r="B166" s="57"/>
      <c r="C166" s="56"/>
      <c r="D166" s="56"/>
      <c r="E166" s="56"/>
      <c r="F166" s="56"/>
      <c r="G166" s="56"/>
    </row>
    <row r="167" spans="2:7" x14ac:dyDescent="0.2">
      <c r="B167" s="57"/>
      <c r="C167" s="56"/>
      <c r="D167" s="56"/>
      <c r="E167" s="56"/>
      <c r="F167" s="56"/>
      <c r="G167" s="56"/>
    </row>
  </sheetData>
  <pageMargins left="0.7" right="0.7" top="0.75" bottom="0.75" header="0.3" footer="0.3"/>
  <pageSetup orientation="portrait" r:id="rId1"/>
  <headerFooter differentOddEven="1">
    <oddFooter>&amp;C&amp;11&amp;K000000&amp;"Calibri,Regular"
Information Classification: Limited Access&amp;L&amp;"Arial,Regular"&amp;9Information Classification: General</oddFooter>
    <evenFooter>&amp;C&amp;11&amp;K000000&amp;"Calibri,Regular"
Information Classification: Limited Access&amp;L&amp;"Arial,Regular"&amp;9Information Classification: General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keywords>General</cp:keywords>
  <cp:lastModifiedBy>Donna McHugh</cp:lastModifiedBy>
  <cp:lastPrinted>2016-07-25T17:31:02Z</cp:lastPrinted>
  <dcterms:created xsi:type="dcterms:W3CDTF">2008-02-25T17:41:07Z</dcterms:created>
  <dcterms:modified xsi:type="dcterms:W3CDTF">2018-11-20T15:07:26Z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  <property fmtid="{D5CDD505-2E9C-101B-9397-08002B2CF9AE}" pid="6" name="TitusGUID">
    <vt:lpwstr>3dc5b01b-e333-4700-b053-fb96b8f0445f</vt:lpwstr>
  </property>
  <property fmtid="{D5CDD505-2E9C-101B-9397-08002B2CF9AE}" pid="7" name="SSCClassification">
    <vt:lpwstr>G</vt:lpwstr>
  </property>
  <property fmtid="{D5CDD505-2E9C-101B-9397-08002B2CF9AE}" pid="8" name="SSCVisualMarks">
    <vt:lpwstr>Y</vt:lpwstr>
  </property>
  <property fmtid="{D5CDD505-2E9C-101B-9397-08002B2CF9AE}" pid="9" name="_AdHocReviewCycleID">
    <vt:i4>-846028018</vt:i4>
  </property>
  <property fmtid="{D5CDD505-2E9C-101B-9397-08002B2CF9AE}" pid="10" name="_EmailSubject">
    <vt:lpwstr>TCL8 - Reconciliation - 10/15/2018</vt:lpwstr>
  </property>
  <property fmtid="{D5CDD505-2E9C-101B-9397-08002B2CF9AE}" pid="11" name="_AuthorEmail">
    <vt:lpwstr>CalSTRS-Recons@statestreet.com</vt:lpwstr>
  </property>
  <property fmtid="{D5CDD505-2E9C-101B-9397-08002B2CF9AE}" pid="12" name="_AuthorEmailDisplayName">
    <vt:lpwstr>CalSTRS-Recons</vt:lpwstr>
  </property>
  <property fmtid="{D5CDD505-2E9C-101B-9397-08002B2CF9AE}" pid="13" name="_ReviewingToolsShownOnce">
    <vt:lpwstr/>
  </property>
</Properties>
</file>