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na\OneDrive\Documents\CALSTRS\"/>
    </mc:Choice>
  </mc:AlternateContent>
  <xr:revisionPtr revIDLastSave="0" documentId="8_{ED28054F-9591-4757-A63B-DA889745DE05}" xr6:coauthVersionLast="43" xr6:coauthVersionMax="43" xr10:uidLastSave="{00000000-0000-0000-0000-000000000000}"/>
  <bookViews>
    <workbookView xWindow="-108" yWindow="-108" windowWidth="23256" windowHeight="12576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Sheet1!$A$1:$L$62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4" i="1" l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K68" i="1"/>
  <c r="K42" i="1"/>
  <c r="K25" i="1"/>
  <c r="K21" i="1"/>
  <c r="N14" i="1"/>
  <c r="N15" i="1"/>
  <c r="N16" i="1"/>
  <c r="N17" i="1"/>
  <c r="N18" i="1"/>
  <c r="N19" i="1"/>
  <c r="N20" i="1"/>
  <c r="N24" i="1"/>
  <c r="N26" i="1"/>
  <c r="N27" i="1"/>
  <c r="N28" i="1"/>
  <c r="N31" i="1"/>
  <c r="N34" i="1"/>
  <c r="N37" i="1"/>
  <c r="N38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61" i="1"/>
  <c r="N62" i="1"/>
  <c r="N64" i="1"/>
  <c r="N65" i="1"/>
  <c r="N66" i="1"/>
  <c r="N67" i="1"/>
  <c r="N68" i="1"/>
  <c r="N69" i="1"/>
  <c r="N70" i="1"/>
  <c r="N71" i="1"/>
  <c r="N72" i="1"/>
  <c r="N73" i="1"/>
  <c r="N74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K65" i="1"/>
  <c r="K67" i="1"/>
  <c r="K69" i="1"/>
  <c r="K70" i="1"/>
  <c r="K72" i="1"/>
  <c r="K73" i="1"/>
  <c r="K74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H64" i="1"/>
  <c r="H65" i="1"/>
  <c r="H66" i="1"/>
  <c r="H67" i="1"/>
  <c r="H68" i="1"/>
  <c r="H69" i="1"/>
  <c r="H70" i="1"/>
  <c r="H72" i="1"/>
  <c r="H73" i="1"/>
  <c r="H74" i="1"/>
  <c r="K39" i="1"/>
  <c r="N33" i="1"/>
  <c r="N59" i="1"/>
  <c r="N40" i="1"/>
  <c r="N22" i="1"/>
  <c r="N36" i="1"/>
  <c r="N63" i="1"/>
  <c r="N23" i="1"/>
  <c r="N39" i="1"/>
  <c r="N29" i="1"/>
  <c r="N35" i="1"/>
  <c r="N30" i="1"/>
  <c r="N21" i="1"/>
  <c r="N60" i="1"/>
  <c r="N42" i="1"/>
  <c r="N32" i="1"/>
  <c r="N41" i="1"/>
  <c r="N25" i="1"/>
  <c r="K33" i="1"/>
  <c r="K71" i="1"/>
  <c r="K59" i="1"/>
  <c r="K40" i="1"/>
  <c r="K22" i="1"/>
  <c r="K34" i="1"/>
  <c r="K36" i="1"/>
  <c r="K46" i="1"/>
  <c r="K17" i="1"/>
  <c r="K23" i="1"/>
  <c r="K29" i="1"/>
  <c r="K66" i="1"/>
  <c r="K37" i="1"/>
  <c r="K38" i="1"/>
  <c r="K32" i="1"/>
  <c r="K56" i="1"/>
  <c r="K41" i="1"/>
  <c r="H46" i="1"/>
  <c r="H17" i="1"/>
  <c r="H33" i="1"/>
  <c r="H71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D15" i="2"/>
  <c r="N3" i="1"/>
  <c r="B3" i="1"/>
  <c r="E16" i="2"/>
  <c r="D16" i="2"/>
  <c r="D17" i="2"/>
  <c r="F17" i="2"/>
  <c r="D18" i="2"/>
  <c r="F18" i="2"/>
  <c r="D19" i="2"/>
  <c r="F19" i="2"/>
  <c r="D20" i="2"/>
  <c r="D21" i="2"/>
  <c r="D24" i="2"/>
  <c r="N4" i="1"/>
  <c r="B4" i="1"/>
  <c r="S5" i="1"/>
  <c r="N13" i="1"/>
  <c r="K13" i="1"/>
  <c r="Q13" i="1"/>
  <c r="F16" i="2"/>
  <c r="D23" i="2"/>
  <c r="D26" i="2"/>
  <c r="B5" i="1"/>
  <c r="H3" i="1"/>
  <c r="E15" i="2"/>
  <c r="E23" i="2"/>
  <c r="H4" i="1"/>
  <c r="N5" i="1"/>
  <c r="F15" i="2"/>
  <c r="F23" i="2"/>
  <c r="F26" i="2"/>
  <c r="H5" i="1"/>
</calcChain>
</file>

<file path=xl/sharedStrings.xml><?xml version="1.0" encoding="utf-8"?>
<sst xmlns="http://schemas.openxmlformats.org/spreadsheetml/2006/main" count="1076" uniqueCount="405">
  <si>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</si>
  <si>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</si>
  <si>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</si>
  <si>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</si>
  <si>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</si>
  <si>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</si>
  <si>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</si>
  <si>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</si>
  <si>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</si>
  <si>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</si>
  <si>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</si>
  <si>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</si>
  <si>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</si>
  <si>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</si>
  <si>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</si>
  <si>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</si>
  <si>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</si>
  <si>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</si>
  <si>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</si>
  <si>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</si>
  <si>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</si>
  <si>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</si>
  <si>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</si>
  <si>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</si>
  <si>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</si>
  <si>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</si>
  <si>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</si>
  <si>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</si>
  <si>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</si>
  <si>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</si>
  <si>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</si>
  <si>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</si>
  <si>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</si>
  <si>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</si>
  <si>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</si>
  <si>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</si>
  <si>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</si>
  <si>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</si>
  <si>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</si>
  <si>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</si>
  <si>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</si>
  <si>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</si>
  <si>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</si>
  <si>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</si>
  <si>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</si>
  <si>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</si>
  <si>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</si>
  <si>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</si>
  <si>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</si>
  <si>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</si>
  <si>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</si>
  <si>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</si>
  <si>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</si>
  <si>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</si>
  <si>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</si>
  <si>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</si>
  <si>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</si>
  <si>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</si>
  <si>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</si>
  <si>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Henry James International</t>
  </si>
  <si>
    <t>N00985106</t>
  </si>
  <si>
    <t>INFINEON TECHNOLOGIES AG</t>
  </si>
  <si>
    <t>CHECK POINT SOFTWARE TECH</t>
  </si>
  <si>
    <t>M22465104</t>
  </si>
  <si>
    <t>83175M205</t>
  </si>
  <si>
    <t>JULIUS BAER GROUP LTD</t>
  </si>
  <si>
    <t>SUBARU CORP</t>
  </si>
  <si>
    <t>36315X101</t>
  </si>
  <si>
    <t>N90064101</t>
  </si>
  <si>
    <t>45662N103</t>
  </si>
  <si>
    <t>BALOISE HOLDING AG   REG</t>
  </si>
  <si>
    <t>INTERXION HOLDING NV</t>
  </si>
  <si>
    <t>N47279109</t>
  </si>
  <si>
    <t>N3167Y103</t>
  </si>
  <si>
    <t>53567X101</t>
  </si>
  <si>
    <t>H50430232</t>
  </si>
  <si>
    <t>M3760D101</t>
  </si>
  <si>
    <t>G4705A100</t>
  </si>
  <si>
    <t>84473L105</t>
  </si>
  <si>
    <t>TCL8</t>
  </si>
  <si>
    <t>48137C108</t>
  </si>
  <si>
    <t>87155N109</t>
  </si>
  <si>
    <t>Month-End</t>
  </si>
  <si>
    <t>82509L107</t>
  </si>
  <si>
    <t>portfolio</t>
  </si>
  <si>
    <t>cusip</t>
  </si>
  <si>
    <t>security</t>
  </si>
  <si>
    <t>quantity</t>
  </si>
  <si>
    <t>cost</t>
  </si>
  <si>
    <t>cost local</t>
  </si>
  <si>
    <t>price</t>
  </si>
  <si>
    <t>market value</t>
  </si>
  <si>
    <t>price local</t>
  </si>
  <si>
    <t>mkt value local</t>
  </si>
  <si>
    <t>country</t>
  </si>
  <si>
    <t>date</t>
  </si>
  <si>
    <t>tcl8</t>
  </si>
  <si>
    <t>Aercap Holdings N.V.</t>
  </si>
  <si>
    <t>us</t>
  </si>
  <si>
    <t>Cae Inc.</t>
  </si>
  <si>
    <t>ERICSSON L M TELEPHONE CO</t>
  </si>
  <si>
    <t>Elbit Systems Ltd.</t>
  </si>
  <si>
    <t>Encana Corp.</t>
  </si>
  <si>
    <t>Ferrari NV</t>
  </si>
  <si>
    <t>GALAPAGOS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</si>
  <si>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</si>
  <si>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</si>
  <si>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</si>
  <si>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</si>
  <si>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</si>
  <si>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LINE Corp. Sponsored ADR</t>
  </si>
  <si>
    <t>Logitech International S.A.</t>
  </si>
  <si>
    <t>Merck KGaA Sponsored ADR</t>
  </si>
  <si>
    <t>Open Text Corp.</t>
  </si>
  <si>
    <t>Orix Corp.</t>
  </si>
  <si>
    <t>PEARSON PLC SPONSORED ADR ADR</t>
  </si>
  <si>
    <t>SAP SE-SPONSORED ADR</t>
  </si>
  <si>
    <t>SONY CORP</t>
  </si>
  <si>
    <t>Shopify, Inc. Class A</t>
  </si>
  <si>
    <t>Smith &amp; Nephew Plc</t>
  </si>
  <si>
    <t>South32 ADR</t>
  </si>
  <si>
    <t>Stmicroelectronics N.V.</t>
  </si>
  <si>
    <t>Symrise AG Unsponsored ADR</t>
  </si>
  <si>
    <t>Teck Resources Ltd.</t>
  </si>
  <si>
    <t>uniQure N.V.</t>
  </si>
  <si>
    <t>Dassault System S.A.</t>
  </si>
  <si>
    <t>eu</t>
  </si>
  <si>
    <t>B1JB4K8</t>
  </si>
  <si>
    <t>Symrise AG</t>
  </si>
  <si>
    <t>Teleperformance SE</t>
  </si>
  <si>
    <t>Veolia Environnement</t>
  </si>
  <si>
    <t>Alps Electric Co., Ltd</t>
  </si>
  <si>
    <t>jp</t>
  </si>
  <si>
    <t>Asahi Kasei Corp ADR</t>
  </si>
  <si>
    <t>Makita Corp.</t>
  </si>
  <si>
    <t>Nidec Corp.</t>
  </si>
  <si>
    <t>Seiko Epson</t>
  </si>
  <si>
    <t>TDK Corp. Sponsored</t>
  </si>
  <si>
    <t>se</t>
  </si>
  <si>
    <t>ch</t>
  </si>
  <si>
    <t>B4R2R50</t>
  </si>
  <si>
    <t>Lonza Group AG</t>
  </si>
  <si>
    <t>Amcor Ltd</t>
  </si>
  <si>
    <t>au</t>
  </si>
  <si>
    <t>B61JC67</t>
  </si>
  <si>
    <t>Treasury Wine Estates ltd</t>
  </si>
  <si>
    <t>B0744B3</t>
  </si>
  <si>
    <t>BUNZL PLC Common Stock</t>
  </si>
  <si>
    <t>gb</t>
  </si>
  <si>
    <t>B0SWJX3</t>
  </si>
  <si>
    <t>London Stock Exchange Grpoup P</t>
  </si>
  <si>
    <t>B1WY233</t>
  </si>
  <si>
    <t>Smith Group PLC</t>
  </si>
  <si>
    <t>money</t>
  </si>
  <si>
    <t>US Dollar</t>
  </si>
  <si>
    <t>UK Pound</t>
  </si>
  <si>
    <t>Swedish Krona</t>
  </si>
  <si>
    <t>Swiss Franc</t>
  </si>
  <si>
    <t>Japanese Yen</t>
  </si>
  <si>
    <t>Australian Dollar</t>
  </si>
  <si>
    <t>European Union Euro</t>
  </si>
  <si>
    <t>45857P806</t>
  </si>
  <si>
    <t>OMRON Corporation</t>
  </si>
  <si>
    <t>Rakuten, Inc.</t>
  </si>
  <si>
    <t>Yaskawa Electric Corporation</t>
  </si>
  <si>
    <t>12532H104</t>
  </si>
  <si>
    <t>CGI Inc.</t>
  </si>
  <si>
    <t>STRS LIQUIDITY FUND</t>
  </si>
  <si>
    <t>8322049D5</t>
  </si>
  <si>
    <t>PAN PACIFIC INTERNATIONAL HO</t>
  </si>
  <si>
    <t>OPEN TEXT CORP</t>
  </si>
  <si>
    <t>683715106</t>
  </si>
  <si>
    <t>SWEDISH KRONA</t>
  </si>
  <si>
    <t>SEK</t>
  </si>
  <si>
    <t>SAP SE SPONSORED ADR</t>
  </si>
  <si>
    <t>803054204</t>
  </si>
  <si>
    <t>LONZA GROUP AG REG</t>
  </si>
  <si>
    <t>SYMRISE AG UNSPON ADR</t>
  </si>
  <si>
    <t>TREASURY WINE ESTATES LTD</t>
  </si>
  <si>
    <t>B61JC6908</t>
  </si>
  <si>
    <t>GRIFOLS SA ADR</t>
  </si>
  <si>
    <t>398438408</t>
  </si>
  <si>
    <t>TECK RESOURCES LTD CLS B</t>
  </si>
  <si>
    <t>YASKAWA ELECTRIC CORP</t>
  </si>
  <si>
    <t>ALPS ALPINE CO LTD</t>
  </si>
  <si>
    <t>602150005</t>
  </si>
  <si>
    <t>SMITHS GROUP PLC</t>
  </si>
  <si>
    <t>B1WY23900</t>
  </si>
  <si>
    <t>LINE CORP SPONSORED ADR</t>
  </si>
  <si>
    <t>INTERCONTINENTAL HOTELS ADR</t>
  </si>
  <si>
    <t>TDK CORP</t>
  </si>
  <si>
    <t>686930009</t>
  </si>
  <si>
    <t>ENCANA CORP</t>
  </si>
  <si>
    <t>JULIUS BAER GROUP LTD UN ADR</t>
  </si>
  <si>
    <t>ELBIT SYSTEMS LTD</t>
  </si>
  <si>
    <t>CAE INC</t>
  </si>
  <si>
    <t>AUSTRALIAN DOLLAR</t>
  </si>
  <si>
    <t>AUD</t>
  </si>
  <si>
    <t>BUNZL PLC</t>
  </si>
  <si>
    <t>B0744B906</t>
  </si>
  <si>
    <t>GALAPAGOS NV SPON ADR</t>
  </si>
  <si>
    <t>ICON PLC</t>
  </si>
  <si>
    <t>SHOPIFY INC   CLASS A</t>
  </si>
  <si>
    <t>FERRARI NV</t>
  </si>
  <si>
    <t>DASSAULT SYSTEMES SA</t>
  </si>
  <si>
    <t>SYMRISE AG</t>
  </si>
  <si>
    <t>B1JB4K905</t>
  </si>
  <si>
    <t>UNIQURE NV</t>
  </si>
  <si>
    <t>RAKUTEN INC</t>
  </si>
  <si>
    <t>OMRON CORP</t>
  </si>
  <si>
    <t>665942009</t>
  </si>
  <si>
    <t>635640006</t>
  </si>
  <si>
    <t>STMICROELECTRONICS NV NY SHS</t>
  </si>
  <si>
    <t>861012102</t>
  </si>
  <si>
    <t>ERICSSON (LM) TEL SP ADR</t>
  </si>
  <si>
    <t>AERCAP HOLDINGS NV</t>
  </si>
  <si>
    <t>TELEPERFORMANCE</t>
  </si>
  <si>
    <t>INFINEON TECHNOLOGIES ADR</t>
  </si>
  <si>
    <t>POUND STERLING</t>
  </si>
  <si>
    <t>GBP</t>
  </si>
  <si>
    <t>SWISS FRANC</t>
  </si>
  <si>
    <t>CHF</t>
  </si>
  <si>
    <t>SMITH + NEPHEW PLC  SPON ADR</t>
  </si>
  <si>
    <t>SEIKO EPSON CORP</t>
  </si>
  <si>
    <t>661650903</t>
  </si>
  <si>
    <t>LONDON STOCK EXCHANGE GROUP</t>
  </si>
  <si>
    <t>B0SWJX907</t>
  </si>
  <si>
    <t>LOGITECH INTERNATIONAL REG</t>
  </si>
  <si>
    <t>B4R2R5908</t>
  </si>
  <si>
    <t>MERCK KGAA SPONSORED ADR</t>
  </si>
  <si>
    <t>589339209</t>
  </si>
  <si>
    <t>CGI INC</t>
  </si>
  <si>
    <t>PEARSON PLC SPONSORED ADR</t>
  </si>
  <si>
    <t>ORIX    SPONSORED ADR</t>
  </si>
  <si>
    <t>VEOLIA ENVIRONNEMENT</t>
  </si>
  <si>
    <t>JAPANESE YEN</t>
  </si>
  <si>
    <t>JPY</t>
  </si>
  <si>
    <t>ASAHI KASEI CORP</t>
  </si>
  <si>
    <t>605460005</t>
  </si>
  <si>
    <t>AMCOR LIMITED</t>
  </si>
  <si>
    <t>MAKITA CORP</t>
  </si>
  <si>
    <t>655580009</t>
  </si>
  <si>
    <t>NIDEC CORP</t>
  </si>
  <si>
    <t>664068004</t>
  </si>
  <si>
    <t>588950907</t>
  </si>
  <si>
    <t>EURO CURRENCY</t>
  </si>
  <si>
    <t>EUR</t>
  </si>
  <si>
    <t>SONY CORP SPONSORED ADR</t>
  </si>
  <si>
    <t>Security Long Name</t>
  </si>
  <si>
    <t>CUSIP Number</t>
  </si>
  <si>
    <t>Dividend/Interest Rate</t>
  </si>
  <si>
    <t>Payable Date</t>
  </si>
  <si>
    <t>Income Indicator</t>
  </si>
  <si>
    <t>Shares/Par Value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</si>
  <si>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</si>
  <si>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</si>
  <si>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</si>
  <si>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</si>
  <si>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</si>
  <si>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</si>
  <si>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</si>
  <si>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</si>
  <si>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LOGITECH INTERNATIONAL REG COMMON STOCK CHF.25</t>
  </si>
  <si>
    <t>DR</t>
  </si>
  <si>
    <t>USD</t>
  </si>
  <si>
    <t>N</t>
  </si>
  <si>
    <t>GRIFOLS SA ADR ADR</t>
  </si>
  <si>
    <t>OPEN TEXT CORP COMMON STOCK</t>
  </si>
  <si>
    <t>INFINEON TECHNOLOGIES ADR ADR</t>
  </si>
  <si>
    <t>SYMRISE AG COMMON STOCK</t>
  </si>
  <si>
    <t>MERCK KGAA UNSPONSORED ADR ADR</t>
  </si>
  <si>
    <t>589339100</t>
  </si>
  <si>
    <t>INFINEON TECHNOLOGIES AG COMMON STOCK</t>
  </si>
  <si>
    <t>STMICROELECTRONICS NV NY SHS NY REG SHRS</t>
  </si>
  <si>
    <t>IR</t>
  </si>
  <si>
    <t>DEUTSCHE BANK AG REGISTERED COMMON STOCK</t>
  </si>
  <si>
    <t>D18190898</t>
  </si>
  <si>
    <t>Description</t>
  </si>
  <si>
    <t>Starting Balance</t>
  </si>
  <si>
    <t>Debits</t>
  </si>
  <si>
    <t>Credits</t>
  </si>
  <si>
    <t>Net Activity</t>
  </si>
  <si>
    <t>Ending Balance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</si>
  <si>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</si>
  <si>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</si>
  <si>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</si>
  <si>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</si>
  <si>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</si>
  <si>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</si>
  <si>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</si>
  <si>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</si>
  <si>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</si>
  <si>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</si>
  <si>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</si>
  <si>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</si>
  <si>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</si>
  <si>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</si>
  <si>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</si>
  <si>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</si>
  <si>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</si>
  <si>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</si>
  <si>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</si>
  <si>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</si>
  <si>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</si>
  <si>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</si>
  <si>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</si>
  <si>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  OPTIONS AVG COST</t>
  </si>
  <si>
    <t>ACCRUED EXPENSES</t>
  </si>
  <si>
    <t>TAXES WITHHELD LIABILITY</t>
  </si>
  <si>
    <t>OTHER PAYABLES</t>
  </si>
  <si>
    <t>TOTAL LIABILITIES</t>
  </si>
  <si>
    <t>NET ASSETS - EXCLUDING MARKET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</si>
  <si>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</si>
  <si>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</si>
  <si>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</si>
  <si>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</si>
  <si>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</si>
  <si>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</si>
  <si>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</si>
  <si>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</si>
  <si>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</si>
  <si>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</si>
  <si>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</si>
  <si>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</si>
  <si>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</si>
  <si>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</si>
  <si>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</si>
  <si>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</si>
  <si>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</si>
  <si>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</si>
  <si>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</si>
  <si>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</si>
  <si>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</si>
  <si>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</si>
  <si>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</si>
  <si>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</si>
  <si>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</si>
  <si>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</si>
  <si>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</si>
  <si>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</si>
  <si>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</si>
  <si>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</si>
  <si>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</si>
  <si>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</si>
  <si>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</t>
  </si>
  <si>
    <t>NET INCOME - CURRENT PERIOD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</si>
  <si>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</si>
  <si>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</si>
  <si>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</si>
  <si>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</si>
  <si>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</si>
  <si>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</si>
  <si>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</si>
  <si>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</si>
  <si>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</si>
  <si>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</si>
  <si>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</si>
  <si>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</si>
  <si>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</si>
  <si>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</si>
  <si>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</si>
  <si>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</si>
  <si>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</si>
  <si>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</si>
  <si>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</si>
  <si>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</si>
  <si>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</si>
  <si>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</si>
  <si>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</si>
  <si>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</si>
  <si>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</si>
  <si>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</t>
  </si>
  <si>
    <t>NET CAPITAL AT MARKET</t>
  </si>
  <si>
    <t>NET SHARES OUTSTANDING</t>
  </si>
  <si>
    <t>NET ASSET VALUE PER SHARE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</si>
  <si>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</si>
  <si>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</si>
  <si>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</si>
  <si>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</si>
  <si>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</si>
  <si>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</si>
  <si>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</si>
  <si>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Security Name</t>
  </si>
  <si>
    <t>Base Total Cost</t>
  </si>
  <si>
    <t>Currency Code</t>
  </si>
  <si>
    <t>Base Price Amount</t>
  </si>
  <si>
    <t>Base Market Value</t>
  </si>
  <si>
    <t>Base Currency Code</t>
  </si>
  <si>
    <t>NIDEC CORP COMMON STOCK</t>
  </si>
  <si>
    <t>MAKITA CORP COMMON STOCK</t>
  </si>
  <si>
    <t>ALPS ALPINE CO LTD COMMON STOCK</t>
  </si>
  <si>
    <t>SUBARU CORP COMMON STOCK</t>
  </si>
  <si>
    <t>SEIKO EPSON CORP COMMON STOCK</t>
  </si>
  <si>
    <t>FERRARI NV COMMON STOCK EUR.01</t>
  </si>
  <si>
    <t>MERCK KGAA SPONSORED ADR ADR</t>
  </si>
  <si>
    <t>OMRON CORP COMMON STOCK</t>
  </si>
  <si>
    <t>SAP SE SPONSORED ADR ADR</t>
  </si>
  <si>
    <t>SYMRISE AG UNSPON ADR ADR</t>
  </si>
  <si>
    <t>BUNZL PLC COMMON STOCK GBP.3214286</t>
  </si>
  <si>
    <t>ASAHI KASEI CORP COMMON STOCK</t>
  </si>
  <si>
    <t>TDK CORP COMMON STOCK</t>
  </si>
  <si>
    <t>SOUTH32 ADR</t>
  </si>
  <si>
    <t>US DOLLAR</t>
  </si>
  <si>
    <t>Sweep</t>
  </si>
  <si>
    <t>Pan Pacific International 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</si>
</sst>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0" fontId="20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3">
    <xf numFmtId="0" fontId="0" fillId="0" borderId="0" xfId="0"/>
    <xf numFmtId="0" fontId="9" fillId="2" borderId="1" xfId="0" applyFont="1" applyFill="1" applyBorder="1" applyAlignment="1">
      <alignment horizontal="centerContinuous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65" fontId="11" fillId="0" borderId="8" xfId="0" applyNumberFormat="1" applyFont="1" applyBorder="1"/>
    <xf numFmtId="40" fontId="11" fillId="0" borderId="9" xfId="0" applyNumberFormat="1" applyFont="1" applyBorder="1"/>
    <xf numFmtId="40" fontId="11" fillId="0" borderId="8" xfId="0" applyNumberFormat="1" applyFont="1" applyBorder="1" applyAlignment="1">
      <alignment horizontal="center"/>
    </xf>
    <xf numFmtId="0" fontId="11" fillId="0" borderId="9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0" xfId="0" applyFont="1"/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0" xfId="0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165" fontId="11" fillId="0" borderId="13" xfId="0" applyNumberFormat="1" applyFont="1" applyBorder="1"/>
    <xf numFmtId="0" fontId="11" fillId="0" borderId="0" xfId="0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43" fontId="15" fillId="0" borderId="0" xfId="1" applyFont="1"/>
    <xf numFmtId="43" fontId="11" fillId="0" borderId="0" xfId="1" applyFont="1"/>
    <xf numFmtId="43" fontId="11" fillId="0" borderId="0" xfId="1" applyFont="1" applyBorder="1"/>
    <xf numFmtId="0" fontId="11" fillId="0" borderId="14" xfId="0" applyFont="1" applyBorder="1"/>
    <xf numFmtId="0" fontId="11" fillId="0" borderId="0" xfId="0" quotePrefix="1" applyFont="1" applyAlignment="1">
      <alignment horizontal="left"/>
    </xf>
    <xf numFmtId="43" fontId="11" fillId="0" borderId="15" xfId="1" applyFont="1" applyBorder="1"/>
    <xf numFmtId="0" fontId="16" fillId="0" borderId="0" xfId="0" applyFont="1"/>
    <xf numFmtId="43" fontId="16" fillId="0" borderId="0" xfId="1" quotePrefix="1" applyFont="1" applyAlignment="1">
      <alignment horizontal="left"/>
    </xf>
    <xf numFmtId="43" fontId="16" fillId="0" borderId="0" xfId="1" applyFont="1"/>
    <xf numFmtId="0" fontId="17" fillId="0" borderId="0" xfId="0" applyFont="1"/>
    <xf numFmtId="165" fontId="11" fillId="0" borderId="0" xfId="0" applyNumberFormat="1" applyFont="1" applyAlignment="1">
      <alignment wrapText="1"/>
    </xf>
    <xf numFmtId="43" fontId="11" fillId="0" borderId="0" xfId="1" applyFont="1" applyAlignment="1">
      <alignment wrapText="1"/>
    </xf>
    <xf numFmtId="166" fontId="11" fillId="0" borderId="0" xfId="3" applyNumberFormat="1" applyFont="1"/>
    <xf numFmtId="43" fontId="11" fillId="0" borderId="0" xfId="0" applyNumberFormat="1" applyFont="1"/>
    <xf numFmtId="0" fontId="11" fillId="0" borderId="12" xfId="0" quotePrefix="1" applyFont="1" applyBorder="1" applyAlignment="1">
      <alignment horizontal="left" wrapText="1"/>
    </xf>
    <xf numFmtId="0" fontId="20" fillId="0" borderId="0" xfId="2"/>
    <xf numFmtId="0" fontId="18" fillId="0" borderId="0" xfId="2" applyFont="1"/>
    <xf numFmtId="0" fontId="19" fillId="0" borderId="0" xfId="2" applyFont="1"/>
    <xf numFmtId="0" fontId="0" fillId="3" borderId="0" xfId="0" applyFill="1"/>
    <xf numFmtId="43" fontId="11" fillId="0" borderId="0" xfId="1" applyFont="1" applyFill="1"/>
    <xf numFmtId="0" fontId="19" fillId="3" borderId="0" xfId="2" applyFont="1" applyFill="1"/>
    <xf numFmtId="15" fontId="11" fillId="0" borderId="29" xfId="0" applyNumberFormat="1" applyFont="1" applyBorder="1"/>
    <xf numFmtId="8" fontId="11" fillId="0" borderId="0" xfId="1" applyNumberFormat="1" applyFont="1" applyFill="1"/>
    <xf numFmtId="0" fontId="23" fillId="0" borderId="0" xfId="0" applyFont="1"/>
    <xf numFmtId="2" fontId="0" fillId="0" borderId="0" xfId="0" applyNumberFormat="1"/>
    <xf numFmtId="40" fontId="11" fillId="0" borderId="30" xfId="0" applyNumberFormat="1" applyFont="1" applyBorder="1"/>
    <xf numFmtId="0" fontId="0" fillId="0" borderId="0" xfId="0" applyAlignment="1">
      <alignment horizontal="left"/>
    </xf>
    <xf numFmtId="0" fontId="21" fillId="0" borderId="0" xfId="0" applyFont="1" applyAlignment="1">
      <alignment horizontal="left"/>
    </xf>
    <xf numFmtId="167" fontId="21" fillId="0" borderId="0" xfId="0" applyNumberFormat="1" applyFont="1" applyAlignment="1">
      <alignment horizontal="right"/>
    </xf>
    <xf numFmtId="168" fontId="21" fillId="0" borderId="0" xfId="0" applyNumberFormat="1" applyFont="1" applyAlignment="1">
      <alignment horizontal="right"/>
    </xf>
    <xf numFmtId="0" fontId="1" fillId="0" borderId="0" xfId="9"/>
    <xf numFmtId="14" fontId="1" fillId="0" borderId="0" xfId="9" applyNumberFormat="1"/>
    <xf numFmtId="0" fontId="23" fillId="0" borderId="0" xfId="9" applyFont="1"/>
    <xf numFmtId="0" fontId="23" fillId="0" borderId="0" xfId="9" applyFont="1" applyAlignment="1">
      <alignment horizontal="left"/>
    </xf>
    <xf numFmtId="0" fontId="1" fillId="0" borderId="0" xfId="9" applyAlignment="1">
      <alignment horizontal="left"/>
    </xf>
    <xf numFmtId="2" fontId="23" fillId="0" borderId="0" xfId="9" applyNumberFormat="1" applyFont="1"/>
    <xf numFmtId="2" fontId="1" fillId="0" borderId="0" xfId="9" applyNumberFormat="1"/>
    <xf numFmtId="0" fontId="22" fillId="0" borderId="0" xfId="2" applyFont="1" applyAlignment="1">
      <alignment horizontal="left"/>
    </xf>
    <xf numFmtId="0" fontId="22" fillId="0" borderId="0" xfId="2" applyFont="1" applyAlignment="1">
      <alignment horizontal="right"/>
    </xf>
    <xf numFmtId="0" fontId="21" fillId="0" borderId="0" xfId="2" applyFont="1" applyAlignment="1">
      <alignment horizontal="left"/>
    </xf>
    <xf numFmtId="167" fontId="21" fillId="0" borderId="0" xfId="2" applyNumberFormat="1" applyFont="1" applyAlignment="1">
      <alignment horizontal="right"/>
    </xf>
    <xf numFmtId="172" fontId="21" fillId="0" borderId="0" xfId="2" applyNumberFormat="1" applyFont="1" applyAlignment="1">
      <alignment horizontal="left"/>
    </xf>
    <xf numFmtId="0" fontId="22" fillId="0" borderId="0" xfId="2" applyFont="1" applyAlignment="1">
      <alignment horizontal="left"/>
    </xf>
    <xf numFmtId="0" fontId="22" fillId="0" borderId="0" xfId="2" applyFont="1" applyAlignment="1">
      <alignment horizontal="right"/>
    </xf>
    <xf numFmtId="0" fontId="21" fillId="0" borderId="0" xfId="2" applyFont="1" applyAlignment="1">
      <alignment horizontal="left"/>
    </xf>
    <xf numFmtId="167" fontId="21" fillId="0" borderId="0" xfId="2" applyNumberFormat="1" applyFont="1" applyAlignment="1">
      <alignment horizontal="right"/>
    </xf>
    <xf numFmtId="168" fontId="21" fillId="0" borderId="0" xfId="2" applyNumberFormat="1" applyFont="1" applyAlignment="1">
      <alignment horizontal="right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9" fontId="24" fillId="0" borderId="0" xfId="0" applyNumberFormat="1" applyFont="1" applyAlignment="1">
      <alignment horizontal="right"/>
    </xf>
    <xf numFmtId="170" fontId="24" fillId="0" borderId="0" xfId="0" applyNumberFormat="1" applyFont="1" applyAlignment="1">
      <alignment horizontal="center"/>
    </xf>
    <xf numFmtId="167" fontId="24" fillId="0" borderId="0" xfId="0" applyNumberFormat="1" applyFont="1" applyAlignment="1">
      <alignment horizontal="right"/>
    </xf>
    <xf numFmtId="168" fontId="24" fillId="0" borderId="0" xfId="0" applyNumberFormat="1" applyFont="1" applyAlignment="1">
      <alignment horizontal="right"/>
    </xf>
    <xf numFmtId="171" fontId="24" fillId="0" borderId="0" xfId="0" applyNumberFormat="1" applyFont="1" applyAlignment="1">
      <alignment horizontal="right"/>
    </xf>
    <xf numFmtId="168" fontId="11" fillId="0" borderId="0" xfId="0" applyNumberFormat="1" applyFont="1"/>
    <xf numFmtId="0" fontId="12" fillId="0" borderId="23" xfId="0" applyFont="1" applyBorder="1" applyAlignment="1">
      <alignment horizontal="left"/>
    </xf>
    <xf numFmtId="0" fontId="0" fillId="0" borderId="24" xfId="0" applyBorder="1" applyAlignment="1"/>
    <xf numFmtId="0" fontId="0" fillId="0" borderId="25" xfId="0" applyBorder="1" applyAlignment="1"/>
    <xf numFmtId="0" fontId="11" fillId="0" borderId="23" xfId="0" applyFont="1" applyBorder="1" applyAlignment="1">
      <alignment horizontal="left"/>
    </xf>
    <xf numFmtId="8" fontId="11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2" fillId="0" borderId="23" xfId="0" quotePrefix="1" applyFont="1" applyBorder="1" applyAlignment="1">
      <alignment horizontal="left"/>
    </xf>
    <xf numFmtId="43" fontId="11" fillId="0" borderId="19" xfId="1" applyFont="1" applyBorder="1" applyAlignment="1">
      <alignment horizontal="center" vertical="center"/>
    </xf>
    <xf numFmtId="43" fontId="0" fillId="0" borderId="19" xfId="1" applyFont="1" applyBorder="1" applyAlignment="1">
      <alignment horizontal="center" vertical="center"/>
    </xf>
    <xf numFmtId="43" fontId="11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9" fillId="0" borderId="15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11" fillId="0" borderId="18" xfId="0" quotePrefix="1" applyFont="1" applyBorder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</cellXfs>
  <cellStyles count="10">
    <cellStyle name="Comma" xfId="1" builtinId="3"/>
    <cellStyle name="Normal" xfId="0" builtinId="0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zoomScale="80" zoomScaleNormal="80" workbookViewId="0">
      <selection activeCell="D22" sqref="D22"/>
    </sheetView>
  </sheetViews>
  <sheetFormatPr defaultRowHeight="13.2" x14ac:dyDescent="0.25"/>
  <cols>
    <col min="1" max="1" width="10" style="12" customWidth="1"/>
    <col min="2" max="2" width="34.44140625" style="12" customWidth="1"/>
    <col min="3" max="3" width="9.33203125" style="12" customWidth="1"/>
    <col min="4" max="4" width="24.44140625" style="28" bestFit="1" customWidth="1"/>
    <col min="5" max="5" width="20.33203125" style="28" customWidth="1"/>
    <col min="6" max="6" width="17.6640625" style="28" customWidth="1"/>
    <col min="7" max="7" width="48.6640625" style="12" bestFit="1" customWidth="1"/>
    <col min="8" max="8" width="53.5546875" style="12" bestFit="1" customWidth="1"/>
  </cols>
  <sheetData>
    <row r="1" spans="1:8" s="24" customFormat="1" ht="31.5" customHeight="1" x14ac:dyDescent="0.35">
      <c r="A1" s="36" t="s">
        <v>20</v>
      </c>
      <c r="B1" s="26"/>
      <c r="C1" s="26"/>
      <c r="D1" s="27"/>
      <c r="E1" s="27"/>
      <c r="F1" s="27"/>
      <c r="G1" s="26"/>
      <c r="H1" s="26"/>
    </row>
    <row r="3" spans="1:8" x14ac:dyDescent="0.25">
      <c r="C3" s="23"/>
      <c r="D3" s="29"/>
      <c r="E3" s="29"/>
      <c r="F3" s="29"/>
      <c r="G3" s="23"/>
    </row>
    <row r="4" spans="1:8" ht="20.25" customHeight="1" x14ac:dyDescent="0.25">
      <c r="A4" s="12" t="s">
        <v>19</v>
      </c>
      <c r="B4" s="30" t="s">
        <v>59</v>
      </c>
      <c r="C4" s="23"/>
      <c r="D4" s="29"/>
      <c r="E4" s="29"/>
      <c r="F4" s="29"/>
      <c r="G4" s="23"/>
    </row>
    <row r="5" spans="1:8" ht="21.75" customHeight="1" x14ac:dyDescent="0.25">
      <c r="A5" s="12" t="s">
        <v>82</v>
      </c>
      <c r="B5" s="48">
        <v>43496</v>
      </c>
      <c r="C5" s="23"/>
      <c r="D5" s="29"/>
      <c r="E5" s="29"/>
      <c r="F5" s="29"/>
      <c r="G5" s="23"/>
    </row>
    <row r="6" spans="1:8" x14ac:dyDescent="0.25">
      <c r="C6" s="23"/>
      <c r="D6" s="29"/>
      <c r="E6" s="29"/>
      <c r="F6" s="29"/>
      <c r="G6" s="23"/>
    </row>
    <row r="7" spans="1:8" x14ac:dyDescent="0.25">
      <c r="C7" s="23"/>
      <c r="D7" s="29"/>
      <c r="E7" s="29"/>
      <c r="F7" s="29"/>
      <c r="G7" s="23"/>
    </row>
    <row r="13" spans="1:8" s="25" customFormat="1" ht="13.8" x14ac:dyDescent="0.3">
      <c r="A13" s="33" t="s">
        <v>21</v>
      </c>
      <c r="B13" s="33"/>
      <c r="C13" s="33"/>
      <c r="D13" s="34" t="s">
        <v>30</v>
      </c>
      <c r="E13" s="35" t="s">
        <v>23</v>
      </c>
      <c r="F13" s="35" t="s">
        <v>25</v>
      </c>
      <c r="G13" s="33" t="s">
        <v>26</v>
      </c>
      <c r="H13" s="33" t="s">
        <v>41</v>
      </c>
    </row>
    <row r="15" spans="1:8" x14ac:dyDescent="0.25">
      <c r="A15" s="31" t="s">
        <v>22</v>
      </c>
      <c r="D15" s="46">
        <f ca="1">SUMIF(Trial!$A$3:$G$17,'Summary Sheet'!A15,Trial!$G$3:$G$17)-SUMIF(Trial!$A$20:$G$28,'Summary Sheet'!A15,Trial!$G$20:$G$28)+SUMIF(Trial!$A$32:$G$40,'Summary Sheet'!A15,Trial!$G$32:$G$40)</f>
        <v>65380956.299999997</v>
      </c>
      <c r="E15" s="49">
        <f>+Recon!H3</f>
        <v>65378887.850000001</v>
      </c>
      <c r="F15" s="28">
        <f ca="1">+D15-E15</f>
        <v>2068.4499999955297</v>
      </c>
      <c r="G15" s="12" t="s">
        <v>29</v>
      </c>
      <c r="H15" s="12" t="s">
        <v>42</v>
      </c>
    </row>
    <row r="16" spans="1:8" x14ac:dyDescent="0.25">
      <c r="A16" s="12" t="s">
        <v>24</v>
      </c>
      <c r="D16" s="46">
        <f ca="1">SUMIF(Trial!$A$3:$G$17,'Summary Sheet'!A16,Trial!$G$3:$G$17)-SUMIF(Trial!$A$20:$G$28,'Summary Sheet'!A16,Trial!$G$20:$G$28)+SUMIF(Trial!$A$32:$G$40,'Summary Sheet'!A16,Trial!$G$32:$G$40)</f>
        <v>145083.35</v>
      </c>
      <c r="E16" s="49">
        <f>+Recon!B3</f>
        <v>98865.099999999977</v>
      </c>
      <c r="F16" s="28">
        <f ca="1">+D16-E16</f>
        <v>46218.250000000029</v>
      </c>
      <c r="G16" s="12" t="s">
        <v>29</v>
      </c>
      <c r="H16" s="12" t="s">
        <v>43</v>
      </c>
    </row>
    <row r="17" spans="1:7" x14ac:dyDescent="0.25">
      <c r="A17" s="31" t="s">
        <v>35</v>
      </c>
      <c r="D17" s="46">
        <f ca="1">SUMIF(Trial!$A$3:$G$17,'Summary Sheet'!A17,Trial!$G$3:$G$17)-SUMIF(Trial!$A$20:$G$28,'Summary Sheet'!A17,Trial!$G$20:$G$28)+SUMIF(Trial!$A$32:$G$40,'Summary Sheet'!A17,Trial!$G$32:$G$40)</f>
        <v>0</v>
      </c>
      <c r="E17" s="46">
        <v>0</v>
      </c>
      <c r="F17" s="28">
        <f ca="1">+D17-E17</f>
        <v>0</v>
      </c>
    </row>
    <row r="18" spans="1:7" x14ac:dyDescent="0.25">
      <c r="A18" s="12" t="s">
        <v>27</v>
      </c>
      <c r="D18" s="46">
        <f ca="1">SUMIF(Trial!$A$3:$G$17,'Summary Sheet'!A18,Trial!$G$3:$G$17)-SUMIF(Trial!$A$20:$G$28,'Summary Sheet'!A18,Trial!$G$20:$G$28)+SUMIF(Trial!$A$32:$G$40,'Summary Sheet'!A18,Trial!$G$32:$G$40)</f>
        <v>0</v>
      </c>
      <c r="E18" s="46">
        <v>0</v>
      </c>
      <c r="F18" s="28">
        <f ca="1">+D18-E18</f>
        <v>0</v>
      </c>
      <c r="G18" s="12" t="s">
        <v>37</v>
      </c>
    </row>
    <row r="19" spans="1:7" x14ac:dyDescent="0.25">
      <c r="A19" s="12" t="s">
        <v>28</v>
      </c>
      <c r="D19" s="46">
        <f ca="1">SUMIF(Trial!$A$3:$G$17,'Summary Sheet'!A19,Trial!$G$3:$G$17)-SUMIF(Trial!$A$20:$G$28,'Summary Sheet'!A19,Trial!$G$20:$G$28)+SUMIF(Trial!$A$32:$G$40,'Summary Sheet'!A19,Trial!$G$32:$G$40)</f>
        <v>0</v>
      </c>
      <c r="E19" s="46">
        <v>0</v>
      </c>
      <c r="F19" s="28">
        <f ca="1">+D19-E19</f>
        <v>0</v>
      </c>
    </row>
    <row r="20" spans="1:7" x14ac:dyDescent="0.25">
      <c r="A20" s="12" t="s">
        <v>52</v>
      </c>
      <c r="D20" s="46">
        <f ca="1">SUMIF(Trial!$A$3:$G$17,'Summary Sheet'!A20,Trial!$G$3:$G$17)-SUMIF(Trial!$A$20:$G$28,'Summary Sheet'!A20,Trial!$G$20:$G$28)+SUMIF(Trial!$A$32:$G$40,'Summary Sheet'!A20,Trial!$G$32:$G$40)</f>
        <v>-538.52</v>
      </c>
      <c r="E20" s="46">
        <v>0</v>
      </c>
    </row>
    <row r="21" spans="1:7" x14ac:dyDescent="0.25">
      <c r="A21" s="12" t="s">
        <v>33</v>
      </c>
      <c r="D21" s="46">
        <f ca="1">SUMIF(Trial!$A$3:$G$17,'Summary Sheet'!A21,Trial!$G$3:$G$17)-SUMIF(Trial!$A$20:$G$28,'Summary Sheet'!A21,Trial!$G$20:$G$28)+SUMIF(Trial!$A$32:$G$40,'Summary Sheet'!A21,Trial!$G$32:$G$40)</f>
        <v>0</v>
      </c>
      <c r="E21" s="46">
        <v>0</v>
      </c>
    </row>
    <row r="23" spans="1:7" x14ac:dyDescent="0.25">
      <c r="B23" s="12" t="s">
        <v>31</v>
      </c>
      <c r="D23" s="32">
        <f ca="1">SUM(D14:D22)</f>
        <v>65525501.129999995</v>
      </c>
      <c r="E23" s="32">
        <f>SUM(E14:E22)</f>
        <v>65477752.950000003</v>
      </c>
      <c r="F23" s="32">
        <f ca="1">SUM(F14:F22)</f>
        <v>48286.699999995559</v>
      </c>
    </row>
    <row r="24" spans="1:7" x14ac:dyDescent="0.25">
      <c r="B24" s="31" t="s">
        <v>36</v>
      </c>
      <c r="D24" s="32">
        <f>Trial!G43</f>
        <v>65525501.130000003</v>
      </c>
    </row>
    <row r="25" spans="1:7" x14ac:dyDescent="0.25">
      <c r="G25" s="40"/>
    </row>
    <row r="26" spans="1:7" x14ac:dyDescent="0.25">
      <c r="B26" s="31" t="s">
        <v>46</v>
      </c>
      <c r="D26" s="28">
        <f ca="1">+D23-D24</f>
        <v>0</v>
      </c>
      <c r="F26" s="39">
        <f ca="1">(+F23-F18)/D23</f>
        <v>7.3691462357833271E-4</v>
      </c>
    </row>
    <row r="33" spans="1:8" s="24" customFormat="1" ht="13.8" x14ac:dyDescent="0.3">
      <c r="A33" s="33" t="s">
        <v>32</v>
      </c>
      <c r="B33" s="26"/>
      <c r="C33" s="26"/>
      <c r="D33" s="27"/>
      <c r="E33" s="27"/>
      <c r="F33" s="27"/>
      <c r="G33" s="26"/>
      <c r="H33" s="26"/>
    </row>
    <row r="34" spans="1:8" x14ac:dyDescent="0.25">
      <c r="A34" s="12" t="s">
        <v>56</v>
      </c>
      <c r="C34" s="28"/>
      <c r="F34" s="12"/>
      <c r="H34"/>
    </row>
    <row r="35" spans="1:8" x14ac:dyDescent="0.25">
      <c r="A35" s="12" t="s">
        <v>57</v>
      </c>
      <c r="C35" s="28"/>
      <c r="F35" s="12"/>
      <c r="H35"/>
    </row>
    <row r="36" spans="1:8" x14ac:dyDescent="0.25">
      <c r="A36" s="12" t="s">
        <v>53</v>
      </c>
      <c r="C36" s="28"/>
      <c r="F36" s="12"/>
      <c r="H36"/>
    </row>
    <row r="37" spans="1:8" x14ac:dyDescent="0.25">
      <c r="A37" s="12" t="s">
        <v>54</v>
      </c>
      <c r="C37" s="28"/>
      <c r="F37" s="12"/>
      <c r="H37"/>
    </row>
    <row r="38" spans="1:8" x14ac:dyDescent="0.25">
      <c r="A38" s="12" t="s">
        <v>55</v>
      </c>
      <c r="C38" s="28"/>
      <c r="F38" s="12"/>
      <c r="H38"/>
    </row>
    <row r="39" spans="1:8" x14ac:dyDescent="0.25">
      <c r="A39" s="12" t="s">
        <v>58</v>
      </c>
      <c r="C39" s="28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S83"/>
  <sheetViews>
    <sheetView zoomScaleNormal="100" workbookViewId="0">
      <pane xSplit="5" ySplit="12" topLeftCell="F43" activePane="bottomRight" state="frozen"/>
      <selection pane="topRight" activeCell="E1" sqref="E1"/>
      <selection pane="bottomLeft" activeCell="A4" sqref="A4"/>
      <selection pane="bottomRight" activeCell="I13" sqref="I13:I74"/>
    </sheetView>
  </sheetViews>
  <sheetFormatPr defaultColWidth="9.33203125" defaultRowHeight="13.2" x14ac:dyDescent="0.25"/>
  <cols>
    <col min="1" max="1" width="11.6640625" style="16" bestFit="1" customWidth="1"/>
    <col min="2" max="2" width="6.6640625" style="16" customWidth="1"/>
    <col min="3" max="3" width="4.6640625" style="16" bestFit="1" customWidth="1"/>
    <col min="4" max="4" width="32.33203125" style="16" bestFit="1" customWidth="1"/>
    <col min="5" max="5" width="10.6640625" style="17" customWidth="1"/>
    <col min="6" max="6" width="15.33203125" style="12" customWidth="1"/>
    <col min="7" max="7" width="24" style="12" customWidth="1"/>
    <col min="8" max="8" width="11.88671875" style="12" bestFit="1" customWidth="1"/>
    <col min="9" max="9" width="13.5546875" style="12" customWidth="1"/>
    <col min="10" max="10" width="15.109375" style="12" bestFit="1" customWidth="1"/>
    <col min="11" max="11" width="12.109375" style="16" bestFit="1" customWidth="1"/>
    <col min="12" max="13" width="15.6640625" style="16" bestFit="1" customWidth="1"/>
    <col min="14" max="14" width="15.33203125" style="16" bestFit="1" customWidth="1"/>
    <col min="15" max="16" width="12.5546875" style="12" bestFit="1" customWidth="1"/>
    <col min="17" max="17" width="11.6640625" style="12" customWidth="1"/>
    <col min="18" max="18" width="26.6640625" style="18" bestFit="1" customWidth="1"/>
    <col min="19" max="19" width="21.6640625" style="18" customWidth="1"/>
    <col min="20" max="16384" width="9.33203125" style="12"/>
  </cols>
  <sheetData>
    <row r="1" spans="1:19" ht="13.8" thickBot="1" x14ac:dyDescent="0.3"/>
    <row r="2" spans="1:19" ht="13.8" thickBot="1" x14ac:dyDescent="0.3">
      <c r="A2" s="84" t="s">
        <v>34</v>
      </c>
      <c r="B2" s="85"/>
      <c r="C2" s="85"/>
      <c r="D2" s="85"/>
      <c r="E2" s="86"/>
      <c r="G2" s="84" t="s">
        <v>16</v>
      </c>
      <c r="H2" s="85"/>
      <c r="I2" s="85"/>
      <c r="J2" s="85"/>
      <c r="K2" s="86"/>
      <c r="M2" s="90" t="s">
        <v>40</v>
      </c>
      <c r="N2" s="85"/>
      <c r="O2" s="85"/>
      <c r="P2" s="85"/>
      <c r="Q2" s="86"/>
    </row>
    <row r="3" spans="1:19" x14ac:dyDescent="0.25">
      <c r="A3" s="21" t="s">
        <v>11</v>
      </c>
      <c r="B3" s="88">
        <f>SUM(P:P)</f>
        <v>98865.099999999977</v>
      </c>
      <c r="C3" s="88"/>
      <c r="D3" s="88"/>
      <c r="E3" s="89"/>
      <c r="F3" s="12" t="s">
        <v>38</v>
      </c>
      <c r="G3" s="21" t="s">
        <v>11</v>
      </c>
      <c r="H3" s="88">
        <f>SUM(M13:M59991)</f>
        <v>65378887.850000001</v>
      </c>
      <c r="I3" s="88"/>
      <c r="J3" s="88"/>
      <c r="K3" s="89"/>
      <c r="L3" s="12" t="s">
        <v>38</v>
      </c>
      <c r="M3" s="21" t="s">
        <v>11</v>
      </c>
      <c r="N3" s="91">
        <f>SUM(G13:G59991)</f>
        <v>4636983.1399999997</v>
      </c>
      <c r="O3" s="91"/>
      <c r="P3" s="91"/>
      <c r="Q3" s="92"/>
      <c r="R3" s="12" t="s">
        <v>38</v>
      </c>
    </row>
    <row r="4" spans="1:19" x14ac:dyDescent="0.25">
      <c r="A4" s="21" t="s">
        <v>12</v>
      </c>
      <c r="B4" s="88">
        <f>SUM(O:O)</f>
        <v>98865.099999999977</v>
      </c>
      <c r="C4" s="88"/>
      <c r="D4" s="88"/>
      <c r="E4" s="89"/>
      <c r="F4" s="12" t="s">
        <v>38</v>
      </c>
      <c r="G4" s="21" t="s">
        <v>12</v>
      </c>
      <c r="H4" s="88">
        <f>SUM(L13:L59992)</f>
        <v>65380956.299999997</v>
      </c>
      <c r="I4" s="88"/>
      <c r="J4" s="88"/>
      <c r="K4" s="89"/>
      <c r="L4" s="12" t="s">
        <v>38</v>
      </c>
      <c r="M4" s="21" t="s">
        <v>12</v>
      </c>
      <c r="N4" s="93">
        <f>SUM(F13:F59992)</f>
        <v>4636983.1399999997</v>
      </c>
      <c r="O4" s="93"/>
      <c r="P4" s="93"/>
      <c r="Q4" s="94"/>
      <c r="R4" s="12" t="s">
        <v>38</v>
      </c>
      <c r="S4" s="38">
        <v>1806476.8499999999</v>
      </c>
    </row>
    <row r="5" spans="1:19" ht="13.8" thickBot="1" x14ac:dyDescent="0.3">
      <c r="A5" s="21" t="s">
        <v>13</v>
      </c>
      <c r="B5" s="88">
        <f>B4-B3</f>
        <v>0</v>
      </c>
      <c r="C5" s="88"/>
      <c r="D5" s="88"/>
      <c r="E5" s="89"/>
      <c r="F5" s="12" t="s">
        <v>10</v>
      </c>
      <c r="G5" s="21" t="s">
        <v>13</v>
      </c>
      <c r="H5" s="88">
        <f>H4-H3</f>
        <v>2068.4499999955297</v>
      </c>
      <c r="I5" s="88"/>
      <c r="J5" s="88"/>
      <c r="K5" s="89"/>
      <c r="M5" s="21" t="s">
        <v>13</v>
      </c>
      <c r="N5" s="93">
        <f>N4-N3</f>
        <v>0</v>
      </c>
      <c r="O5" s="93"/>
      <c r="P5" s="93"/>
      <c r="Q5" s="94"/>
      <c r="S5" s="38">
        <f>+S4-B4</f>
        <v>1707611.75</v>
      </c>
    </row>
    <row r="6" spans="1:19" ht="13.8" thickBot="1" x14ac:dyDescent="0.3">
      <c r="A6" s="87" t="s">
        <v>14</v>
      </c>
      <c r="B6" s="85"/>
      <c r="C6" s="85"/>
      <c r="D6" s="85"/>
      <c r="E6" s="86"/>
      <c r="G6" s="87" t="s">
        <v>14</v>
      </c>
      <c r="H6" s="85"/>
      <c r="I6" s="85"/>
      <c r="J6" s="85"/>
      <c r="K6" s="86"/>
      <c r="M6" s="87" t="s">
        <v>14</v>
      </c>
      <c r="N6" s="85"/>
      <c r="O6" s="85"/>
      <c r="P6" s="85"/>
      <c r="Q6" s="86"/>
      <c r="S6" s="37"/>
    </row>
    <row r="7" spans="1:19" ht="12.75" customHeight="1" x14ac:dyDescent="0.25">
      <c r="A7" s="19"/>
      <c r="B7" s="99" t="s">
        <v>39</v>
      </c>
      <c r="C7" s="100"/>
      <c r="D7" s="100"/>
      <c r="E7" s="101"/>
      <c r="G7" s="19"/>
      <c r="H7" s="99" t="s">
        <v>44</v>
      </c>
      <c r="I7" s="100"/>
      <c r="J7" s="100"/>
      <c r="K7" s="101"/>
      <c r="M7" s="108" t="s">
        <v>45</v>
      </c>
      <c r="N7" s="100"/>
      <c r="O7" s="100"/>
      <c r="P7" s="101"/>
      <c r="Q7" s="16"/>
    </row>
    <row r="8" spans="1:19" x14ac:dyDescent="0.25">
      <c r="A8" s="19"/>
      <c r="B8" s="102"/>
      <c r="C8" s="103"/>
      <c r="D8" s="103"/>
      <c r="E8" s="104"/>
      <c r="F8" s="12" t="s">
        <v>15</v>
      </c>
      <c r="G8" s="19"/>
      <c r="H8" s="102"/>
      <c r="I8" s="103"/>
      <c r="J8" s="103"/>
      <c r="K8" s="104"/>
      <c r="L8" s="12" t="s">
        <v>15</v>
      </c>
      <c r="M8" s="102"/>
      <c r="N8" s="103"/>
      <c r="O8" s="103"/>
      <c r="P8" s="104"/>
      <c r="Q8" s="12" t="s">
        <v>15</v>
      </c>
    </row>
    <row r="9" spans="1:19" ht="13.8" thickBot="1" x14ac:dyDescent="0.3">
      <c r="A9" s="19"/>
      <c r="B9" s="105"/>
      <c r="C9" s="106"/>
      <c r="D9" s="106"/>
      <c r="E9" s="107"/>
      <c r="G9" s="19"/>
      <c r="H9" s="105"/>
      <c r="I9" s="106"/>
      <c r="J9" s="106"/>
      <c r="K9" s="107"/>
      <c r="L9" s="12"/>
      <c r="M9" s="105"/>
      <c r="N9" s="106"/>
      <c r="O9" s="106"/>
      <c r="P9" s="107"/>
    </row>
    <row r="11" spans="1:19" s="2" customFormat="1" x14ac:dyDescent="0.25">
      <c r="A11" s="95" t="s">
        <v>8</v>
      </c>
      <c r="B11" s="95" t="s">
        <v>0</v>
      </c>
      <c r="C11" s="95" t="s">
        <v>1</v>
      </c>
      <c r="D11" s="96" t="s">
        <v>9</v>
      </c>
      <c r="E11" s="96" t="s">
        <v>2</v>
      </c>
      <c r="F11" s="1" t="s">
        <v>17</v>
      </c>
      <c r="G11" s="1"/>
      <c r="H11" s="97" t="s">
        <v>3</v>
      </c>
      <c r="I11" s="1" t="s">
        <v>48</v>
      </c>
      <c r="J11" s="1"/>
      <c r="K11" s="97" t="s">
        <v>3</v>
      </c>
      <c r="L11" s="111" t="s">
        <v>18</v>
      </c>
      <c r="M11" s="112"/>
      <c r="N11" s="97" t="s">
        <v>3</v>
      </c>
      <c r="O11" s="1" t="s">
        <v>4</v>
      </c>
      <c r="P11" s="1"/>
      <c r="Q11" s="97" t="s">
        <v>3</v>
      </c>
      <c r="R11" s="109" t="s">
        <v>49</v>
      </c>
      <c r="S11" s="109" t="s">
        <v>5</v>
      </c>
    </row>
    <row r="12" spans="1:19" s="2" customFormat="1" x14ac:dyDescent="0.25">
      <c r="A12" s="95"/>
      <c r="B12" s="95"/>
      <c r="C12" s="95"/>
      <c r="D12" s="96"/>
      <c r="E12" s="96"/>
      <c r="F12" s="3" t="s">
        <v>6</v>
      </c>
      <c r="G12" s="4" t="s">
        <v>7</v>
      </c>
      <c r="H12" s="98"/>
      <c r="I12" s="3" t="s">
        <v>6</v>
      </c>
      <c r="J12" s="4" t="s">
        <v>7</v>
      </c>
      <c r="K12" s="98"/>
      <c r="L12" s="20" t="s">
        <v>6</v>
      </c>
      <c r="M12" s="20" t="s">
        <v>7</v>
      </c>
      <c r="N12" s="98"/>
      <c r="O12" s="3" t="s">
        <v>6</v>
      </c>
      <c r="P12" s="4" t="s">
        <v>7</v>
      </c>
      <c r="Q12" s="98"/>
      <c r="R12" s="110"/>
      <c r="S12" s="110"/>
    </row>
    <row r="13" spans="1:19" x14ac:dyDescent="0.25">
      <c r="A13" s="5">
        <v>43616</v>
      </c>
      <c r="B13" s="6" t="s">
        <v>79</v>
      </c>
      <c r="C13" s="6"/>
      <c r="D13" s="71" t="s">
        <v>215</v>
      </c>
      <c r="E13" s="71" t="s">
        <v>60</v>
      </c>
      <c r="F13" s="72">
        <v>14526</v>
      </c>
      <c r="G13" s="72">
        <v>14526</v>
      </c>
      <c r="H13" s="9">
        <f>F13-G13</f>
        <v>0</v>
      </c>
      <c r="I13" s="56">
        <v>44.82</v>
      </c>
      <c r="J13" s="56">
        <v>44.82</v>
      </c>
      <c r="K13" s="7">
        <f>I13-J13</f>
        <v>0</v>
      </c>
      <c r="L13" s="56">
        <v>651055.31999999995</v>
      </c>
      <c r="M13" s="56">
        <v>651055.31999999995</v>
      </c>
      <c r="N13" s="22">
        <f>L13-M13</f>
        <v>0</v>
      </c>
      <c r="O13" s="8">
        <v>2345.1799999999998</v>
      </c>
      <c r="P13" s="52">
        <v>2345.1799999999998</v>
      </c>
      <c r="Q13" s="9">
        <f t="shared" ref="Q13:Q74" si="0">O13-P13</f>
        <v>0</v>
      </c>
      <c r="R13" s="10"/>
      <c r="S13" s="11"/>
    </row>
    <row r="14" spans="1:19" x14ac:dyDescent="0.25">
      <c r="A14" s="5">
        <v>43616</v>
      </c>
      <c r="B14" s="6" t="s">
        <v>79</v>
      </c>
      <c r="C14" s="13"/>
      <c r="D14" s="71" t="s">
        <v>184</v>
      </c>
      <c r="E14" s="71">
        <v>602150005</v>
      </c>
      <c r="F14" s="72">
        <v>18000</v>
      </c>
      <c r="G14" s="72">
        <v>18000</v>
      </c>
      <c r="H14" s="9">
        <f t="shared" ref="H14:H74" si="1">F14-G14</f>
        <v>0</v>
      </c>
      <c r="I14" s="56">
        <v>1800</v>
      </c>
      <c r="J14" s="56">
        <v>1800</v>
      </c>
      <c r="K14" s="7">
        <f t="shared" ref="K14:K74" si="2">I14-J14</f>
        <v>0</v>
      </c>
      <c r="L14" s="56">
        <v>298411.24</v>
      </c>
      <c r="M14" s="56">
        <v>298411.24</v>
      </c>
      <c r="N14" s="22">
        <f t="shared" ref="N14:N74" si="3">L14-M14</f>
        <v>0</v>
      </c>
      <c r="O14" s="8"/>
      <c r="P14" s="52"/>
      <c r="Q14" s="9">
        <f t="shared" si="0"/>
        <v>0</v>
      </c>
      <c r="R14" s="14"/>
      <c r="S14" s="15"/>
    </row>
    <row r="15" spans="1:19" ht="12.75" customHeight="1" x14ac:dyDescent="0.25">
      <c r="A15" s="5">
        <v>43616</v>
      </c>
      <c r="B15" s="6" t="s">
        <v>79</v>
      </c>
      <c r="C15" s="13"/>
      <c r="D15" s="71" t="s">
        <v>239</v>
      </c>
      <c r="E15" s="71">
        <v>606660009</v>
      </c>
      <c r="F15" s="72">
        <v>112883</v>
      </c>
      <c r="G15" s="72">
        <v>112883</v>
      </c>
      <c r="H15" s="9">
        <f t="shared" si="1"/>
        <v>0</v>
      </c>
      <c r="I15" s="56">
        <v>16.48</v>
      </c>
      <c r="J15" s="56">
        <v>16.48</v>
      </c>
      <c r="K15" s="7">
        <f t="shared" si="2"/>
        <v>0</v>
      </c>
      <c r="L15" s="56">
        <v>1288916.92</v>
      </c>
      <c r="M15" s="56">
        <v>1288916.92</v>
      </c>
      <c r="N15" s="22">
        <f t="shared" si="3"/>
        <v>0</v>
      </c>
      <c r="O15" s="8">
        <v>5370.7</v>
      </c>
      <c r="P15" s="52">
        <v>5370.7</v>
      </c>
      <c r="Q15" s="9">
        <f t="shared" si="0"/>
        <v>0</v>
      </c>
      <c r="R15" s="14"/>
      <c r="S15" s="15"/>
    </row>
    <row r="16" spans="1:19" x14ac:dyDescent="0.25">
      <c r="A16" s="5">
        <v>43616</v>
      </c>
      <c r="B16" s="6" t="s">
        <v>79</v>
      </c>
      <c r="C16" s="13"/>
      <c r="D16" s="71" t="s">
        <v>237</v>
      </c>
      <c r="E16" s="71">
        <v>605460005</v>
      </c>
      <c r="F16" s="72">
        <v>86685</v>
      </c>
      <c r="G16" s="72">
        <v>86685</v>
      </c>
      <c r="H16" s="9">
        <f t="shared" si="1"/>
        <v>0</v>
      </c>
      <c r="I16" s="56">
        <v>1119</v>
      </c>
      <c r="J16" s="56">
        <v>1119</v>
      </c>
      <c r="K16" s="7">
        <f t="shared" si="2"/>
        <v>0</v>
      </c>
      <c r="L16" s="56">
        <v>893396.41</v>
      </c>
      <c r="M16" s="56">
        <v>893396.41</v>
      </c>
      <c r="N16" s="22">
        <f t="shared" si="3"/>
        <v>0</v>
      </c>
      <c r="O16" s="8"/>
      <c r="P16" s="52"/>
      <c r="Q16" s="9">
        <f t="shared" si="0"/>
        <v>0</v>
      </c>
      <c r="R16" s="14"/>
      <c r="S16" s="15"/>
    </row>
    <row r="17" spans="1:19" x14ac:dyDescent="0.25">
      <c r="A17" s="5">
        <v>43616</v>
      </c>
      <c r="B17" s="6" t="s">
        <v>79</v>
      </c>
      <c r="C17" s="13"/>
      <c r="D17" s="71" t="s">
        <v>70</v>
      </c>
      <c r="E17" s="71">
        <v>712459908</v>
      </c>
      <c r="F17" s="72">
        <v>6300</v>
      </c>
      <c r="G17" s="72">
        <v>6300</v>
      </c>
      <c r="H17" s="9">
        <f t="shared" si="1"/>
        <v>0</v>
      </c>
      <c r="I17" s="56">
        <v>166.6</v>
      </c>
      <c r="J17" s="56">
        <v>166.6</v>
      </c>
      <c r="K17" s="7">
        <f t="shared" si="2"/>
        <v>0</v>
      </c>
      <c r="L17" s="56">
        <v>1043475.67</v>
      </c>
      <c r="M17" s="56">
        <v>1043475.67</v>
      </c>
      <c r="N17" s="22">
        <f t="shared" si="3"/>
        <v>0</v>
      </c>
      <c r="O17" s="8"/>
      <c r="P17" s="52"/>
      <c r="Q17" s="9">
        <f t="shared" si="0"/>
        <v>0</v>
      </c>
      <c r="R17" s="14"/>
      <c r="S17" s="15"/>
    </row>
    <row r="18" spans="1:19" x14ac:dyDescent="0.25">
      <c r="A18" s="5">
        <v>43616</v>
      </c>
      <c r="B18" s="6" t="s">
        <v>79</v>
      </c>
      <c r="C18" s="13"/>
      <c r="D18" s="71" t="s">
        <v>198</v>
      </c>
      <c r="E18" s="71" t="s">
        <v>199</v>
      </c>
      <c r="F18" s="72">
        <v>40670</v>
      </c>
      <c r="G18" s="72">
        <v>40670</v>
      </c>
      <c r="H18" s="9">
        <f t="shared" si="1"/>
        <v>0</v>
      </c>
      <c r="I18" s="56">
        <v>21.15</v>
      </c>
      <c r="J18" s="56">
        <v>21.15</v>
      </c>
      <c r="K18" s="7">
        <f t="shared" si="2"/>
        <v>0</v>
      </c>
      <c r="L18" s="56">
        <v>1084158.79</v>
      </c>
      <c r="M18" s="56">
        <v>1084158.79</v>
      </c>
      <c r="N18" s="22">
        <f t="shared" si="3"/>
        <v>0</v>
      </c>
      <c r="O18" s="8"/>
      <c r="P18" s="52"/>
      <c r="Q18" s="9">
        <f t="shared" si="0"/>
        <v>0</v>
      </c>
      <c r="R18" s="14"/>
      <c r="S18" s="15"/>
    </row>
    <row r="19" spans="1:19" ht="12.75" customHeight="1" x14ac:dyDescent="0.25">
      <c r="A19" s="5">
        <v>43616</v>
      </c>
      <c r="B19" s="6" t="s">
        <v>79</v>
      </c>
      <c r="C19" s="13"/>
      <c r="D19" s="71" t="s">
        <v>195</v>
      </c>
      <c r="E19" s="71">
        <v>124765108</v>
      </c>
      <c r="F19" s="72">
        <v>61706</v>
      </c>
      <c r="G19" s="72">
        <v>61706</v>
      </c>
      <c r="H19" s="9">
        <f t="shared" si="1"/>
        <v>0</v>
      </c>
      <c r="I19" s="56">
        <v>25.49</v>
      </c>
      <c r="J19" s="56">
        <v>25.49</v>
      </c>
      <c r="K19" s="7">
        <f t="shared" si="2"/>
        <v>0</v>
      </c>
      <c r="L19" s="56">
        <v>1572885.94</v>
      </c>
      <c r="M19" s="56">
        <v>1572885.94</v>
      </c>
      <c r="N19" s="22">
        <f t="shared" si="3"/>
        <v>0</v>
      </c>
      <c r="O19" s="8">
        <v>1111.22</v>
      </c>
      <c r="P19" s="52">
        <v>1111.22</v>
      </c>
      <c r="Q19" s="9">
        <f t="shared" si="0"/>
        <v>0</v>
      </c>
      <c r="S19" s="15"/>
    </row>
    <row r="20" spans="1:19" x14ac:dyDescent="0.25">
      <c r="A20" s="5">
        <v>43616</v>
      </c>
      <c r="B20" s="6" t="s">
        <v>79</v>
      </c>
      <c r="C20" s="13"/>
      <c r="D20" s="71" t="s">
        <v>231</v>
      </c>
      <c r="E20" s="71" t="s">
        <v>165</v>
      </c>
      <c r="F20" s="72">
        <v>27647</v>
      </c>
      <c r="G20" s="72">
        <v>27647</v>
      </c>
      <c r="H20" s="9">
        <f t="shared" si="1"/>
        <v>0</v>
      </c>
      <c r="I20" s="56">
        <v>72.86</v>
      </c>
      <c r="J20" s="56">
        <v>72.86</v>
      </c>
      <c r="K20" s="7">
        <f t="shared" si="2"/>
        <v>0</v>
      </c>
      <c r="L20" s="56">
        <v>2014360.42</v>
      </c>
      <c r="M20" s="56">
        <v>2014360.42</v>
      </c>
      <c r="N20" s="22">
        <f t="shared" si="3"/>
        <v>0</v>
      </c>
      <c r="O20" s="8"/>
      <c r="P20" s="52"/>
      <c r="Q20" s="9">
        <f t="shared" si="0"/>
        <v>0</v>
      </c>
      <c r="R20" s="14"/>
      <c r="S20" s="15"/>
    </row>
    <row r="21" spans="1:19" x14ac:dyDescent="0.25">
      <c r="A21" s="5">
        <v>43616</v>
      </c>
      <c r="B21" s="6" t="s">
        <v>79</v>
      </c>
      <c r="C21" s="13"/>
      <c r="D21" s="71" t="s">
        <v>62</v>
      </c>
      <c r="E21" s="71" t="s">
        <v>63</v>
      </c>
      <c r="F21" s="72">
        <v>13734</v>
      </c>
      <c r="G21" s="72">
        <v>13734</v>
      </c>
      <c r="H21" s="9">
        <f t="shared" si="1"/>
        <v>0</v>
      </c>
      <c r="I21" s="56">
        <v>110.28</v>
      </c>
      <c r="J21" s="56">
        <v>110.28</v>
      </c>
      <c r="K21" s="7">
        <f t="shared" si="2"/>
        <v>0</v>
      </c>
      <c r="L21" s="56">
        <v>1514585.52</v>
      </c>
      <c r="M21" s="56">
        <v>1514585.52</v>
      </c>
      <c r="N21" s="22">
        <f t="shared" si="3"/>
        <v>0</v>
      </c>
      <c r="O21" s="8"/>
      <c r="P21" s="52"/>
      <c r="Q21" s="9">
        <f t="shared" si="0"/>
        <v>0</v>
      </c>
      <c r="R21" s="14"/>
      <c r="S21" s="15"/>
    </row>
    <row r="22" spans="1:19" ht="12.75" customHeight="1" x14ac:dyDescent="0.25">
      <c r="A22" s="5">
        <v>43616</v>
      </c>
      <c r="B22" s="6" t="s">
        <v>79</v>
      </c>
      <c r="C22" s="13"/>
      <c r="D22" s="71" t="s">
        <v>204</v>
      </c>
      <c r="E22" s="71">
        <v>533004909</v>
      </c>
      <c r="F22" s="72">
        <v>11395</v>
      </c>
      <c r="G22" s="72">
        <v>11395</v>
      </c>
      <c r="H22" s="9">
        <f t="shared" si="1"/>
        <v>0</v>
      </c>
      <c r="I22" s="56">
        <v>132.85</v>
      </c>
      <c r="J22" s="56">
        <v>132.85</v>
      </c>
      <c r="K22" s="7">
        <f t="shared" si="2"/>
        <v>0</v>
      </c>
      <c r="L22" s="56">
        <v>1686931.96</v>
      </c>
      <c r="M22" s="56">
        <v>1686931.96</v>
      </c>
      <c r="N22" s="22">
        <f t="shared" si="3"/>
        <v>0</v>
      </c>
      <c r="O22" s="8"/>
      <c r="P22" s="52"/>
      <c r="Q22" s="9">
        <f t="shared" si="0"/>
        <v>0</v>
      </c>
      <c r="R22" s="41"/>
      <c r="S22" s="15"/>
    </row>
    <row r="23" spans="1:19" ht="12.75" customHeight="1" x14ac:dyDescent="0.25">
      <c r="A23" s="5">
        <v>43616</v>
      </c>
      <c r="B23" s="6" t="s">
        <v>79</v>
      </c>
      <c r="C23" s="13"/>
      <c r="D23" s="71" t="s">
        <v>194</v>
      </c>
      <c r="E23" s="71" t="s">
        <v>76</v>
      </c>
      <c r="F23" s="72">
        <v>13944</v>
      </c>
      <c r="G23" s="72">
        <v>13944</v>
      </c>
      <c r="H23" s="9">
        <f t="shared" si="1"/>
        <v>0</v>
      </c>
      <c r="I23" s="56">
        <v>142.12</v>
      </c>
      <c r="J23" s="56">
        <v>142.12</v>
      </c>
      <c r="K23" s="7">
        <f t="shared" si="2"/>
        <v>0</v>
      </c>
      <c r="L23" s="56">
        <v>1981721.28</v>
      </c>
      <c r="M23" s="56">
        <v>1981721.28</v>
      </c>
      <c r="N23" s="22">
        <f t="shared" si="3"/>
        <v>0</v>
      </c>
      <c r="O23" s="8"/>
      <c r="P23" s="52"/>
      <c r="Q23" s="9">
        <f t="shared" si="0"/>
        <v>0</v>
      </c>
      <c r="R23" s="14"/>
      <c r="S23" s="15"/>
    </row>
    <row r="24" spans="1:19" x14ac:dyDescent="0.25">
      <c r="A24" s="5">
        <v>43616</v>
      </c>
      <c r="B24" s="6" t="s">
        <v>79</v>
      </c>
      <c r="C24" s="13"/>
      <c r="D24" s="71" t="s">
        <v>192</v>
      </c>
      <c r="E24" s="71">
        <v>292505104</v>
      </c>
      <c r="F24" s="72">
        <v>101063</v>
      </c>
      <c r="G24" s="72">
        <v>101063</v>
      </c>
      <c r="H24" s="9">
        <f t="shared" si="1"/>
        <v>0</v>
      </c>
      <c r="I24" s="56">
        <v>5.27</v>
      </c>
      <c r="J24" s="56">
        <v>5.27</v>
      </c>
      <c r="K24" s="7">
        <f t="shared" si="2"/>
        <v>0</v>
      </c>
      <c r="L24" s="56">
        <v>532602.01</v>
      </c>
      <c r="M24" s="56">
        <v>532602.01</v>
      </c>
      <c r="N24" s="22">
        <f t="shared" si="3"/>
        <v>0</v>
      </c>
      <c r="O24" s="8">
        <v>4077.01</v>
      </c>
      <c r="P24" s="52">
        <v>4077.01</v>
      </c>
      <c r="Q24" s="9">
        <f t="shared" si="0"/>
        <v>0</v>
      </c>
      <c r="R24" s="14"/>
      <c r="S24" s="15"/>
    </row>
    <row r="25" spans="1:19" x14ac:dyDescent="0.25">
      <c r="A25" s="5">
        <v>43616</v>
      </c>
      <c r="B25" s="6" t="s">
        <v>79</v>
      </c>
      <c r="C25" s="13"/>
      <c r="D25" s="71" t="s">
        <v>214</v>
      </c>
      <c r="E25" s="71">
        <v>294821608</v>
      </c>
      <c r="F25" s="72">
        <v>165319</v>
      </c>
      <c r="G25" s="72">
        <v>165319</v>
      </c>
      <c r="H25" s="9">
        <f t="shared" si="1"/>
        <v>0</v>
      </c>
      <c r="I25" s="56">
        <v>9.67</v>
      </c>
      <c r="J25" s="56">
        <v>9.67</v>
      </c>
      <c r="K25" s="7">
        <f t="shared" si="2"/>
        <v>0</v>
      </c>
      <c r="L25" s="56">
        <v>1598634.73</v>
      </c>
      <c r="M25" s="56">
        <v>1598634.73</v>
      </c>
      <c r="N25" s="22">
        <f t="shared" si="3"/>
        <v>0</v>
      </c>
      <c r="O25" s="8"/>
      <c r="P25" s="52"/>
      <c r="Q25" s="9">
        <f t="shared" si="0"/>
        <v>0</v>
      </c>
      <c r="R25" s="14"/>
      <c r="S25" s="15"/>
    </row>
    <row r="26" spans="1:19" x14ac:dyDescent="0.25">
      <c r="A26" s="5">
        <v>43616</v>
      </c>
      <c r="B26" s="6" t="s">
        <v>79</v>
      </c>
      <c r="C26" s="13"/>
      <c r="D26" s="71" t="s">
        <v>203</v>
      </c>
      <c r="E26" s="71" t="s">
        <v>73</v>
      </c>
      <c r="F26" s="72">
        <v>14596</v>
      </c>
      <c r="G26" s="72">
        <v>14596</v>
      </c>
      <c r="H26" s="9">
        <f t="shared" si="1"/>
        <v>0</v>
      </c>
      <c r="I26" s="56">
        <v>143.02000000000001</v>
      </c>
      <c r="J26" s="56">
        <v>143.02000000000001</v>
      </c>
      <c r="K26" s="7">
        <f t="shared" si="2"/>
        <v>0</v>
      </c>
      <c r="L26" s="56">
        <v>2087519.92</v>
      </c>
      <c r="M26" s="56">
        <v>2087519.92</v>
      </c>
      <c r="N26" s="22">
        <f t="shared" si="3"/>
        <v>0</v>
      </c>
      <c r="O26" s="8"/>
      <c r="P26" s="52"/>
      <c r="Q26" s="9">
        <f t="shared" si="0"/>
        <v>0</v>
      </c>
      <c r="R26" s="14"/>
      <c r="S26" s="15"/>
    </row>
    <row r="27" spans="1:19" x14ac:dyDescent="0.25">
      <c r="A27" s="5">
        <v>43616</v>
      </c>
      <c r="B27" s="6" t="s">
        <v>79</v>
      </c>
      <c r="C27" s="13"/>
      <c r="D27" s="71" t="s">
        <v>200</v>
      </c>
      <c r="E27" s="71" t="s">
        <v>67</v>
      </c>
      <c r="F27" s="72">
        <v>6324</v>
      </c>
      <c r="G27" s="72">
        <v>6324</v>
      </c>
      <c r="H27" s="9">
        <f t="shared" si="1"/>
        <v>0</v>
      </c>
      <c r="I27" s="56">
        <v>113.64</v>
      </c>
      <c r="J27" s="56">
        <v>113.64</v>
      </c>
      <c r="K27" s="7">
        <f t="shared" si="2"/>
        <v>0</v>
      </c>
      <c r="L27" s="56">
        <v>718659.36</v>
      </c>
      <c r="M27" s="56">
        <v>718659.36</v>
      </c>
      <c r="N27" s="22">
        <f t="shared" si="3"/>
        <v>0</v>
      </c>
      <c r="O27" s="8"/>
      <c r="P27" s="52"/>
      <c r="Q27" s="9">
        <f t="shared" si="0"/>
        <v>0</v>
      </c>
      <c r="R27" s="14"/>
      <c r="S27" s="15"/>
    </row>
    <row r="28" spans="1:19" x14ac:dyDescent="0.25">
      <c r="A28" s="5">
        <v>43616</v>
      </c>
      <c r="B28" s="6" t="s">
        <v>79</v>
      </c>
      <c r="C28" s="13"/>
      <c r="D28" s="71" t="s">
        <v>180</v>
      </c>
      <c r="E28" s="71">
        <v>398438408</v>
      </c>
      <c r="F28" s="72">
        <v>50445</v>
      </c>
      <c r="G28" s="72">
        <v>50445</v>
      </c>
      <c r="H28" s="9">
        <f t="shared" si="1"/>
        <v>0</v>
      </c>
      <c r="I28" s="56">
        <v>17.59</v>
      </c>
      <c r="J28" s="56">
        <v>17.59</v>
      </c>
      <c r="K28" s="7">
        <f t="shared" si="2"/>
        <v>0</v>
      </c>
      <c r="L28" s="56">
        <v>887327.55</v>
      </c>
      <c r="M28" s="56">
        <v>887327.55</v>
      </c>
      <c r="N28" s="22">
        <f t="shared" si="3"/>
        <v>0</v>
      </c>
      <c r="O28" s="8">
        <v>7893.82</v>
      </c>
      <c r="P28" s="52">
        <v>7893.82</v>
      </c>
      <c r="Q28" s="9">
        <f t="shared" si="0"/>
        <v>0</v>
      </c>
      <c r="R28" s="14"/>
      <c r="S28" s="15"/>
    </row>
    <row r="29" spans="1:19" x14ac:dyDescent="0.25">
      <c r="A29" s="5">
        <v>43616</v>
      </c>
      <c r="B29" s="6" t="s">
        <v>79</v>
      </c>
      <c r="C29" s="13"/>
      <c r="D29" s="71" t="s">
        <v>201</v>
      </c>
      <c r="E29" s="71" t="s">
        <v>77</v>
      </c>
      <c r="F29" s="72">
        <v>11424</v>
      </c>
      <c r="G29" s="72">
        <v>11424</v>
      </c>
      <c r="H29" s="9">
        <f t="shared" si="1"/>
        <v>0</v>
      </c>
      <c r="I29" s="56">
        <v>141.56</v>
      </c>
      <c r="J29" s="56">
        <v>141.56</v>
      </c>
      <c r="K29" s="7">
        <f t="shared" si="2"/>
        <v>0</v>
      </c>
      <c r="L29" s="56">
        <v>1617181.44</v>
      </c>
      <c r="M29" s="56">
        <v>1617181.44</v>
      </c>
      <c r="N29" s="22">
        <f t="shared" si="3"/>
        <v>0</v>
      </c>
      <c r="O29" s="8"/>
      <c r="P29" s="52"/>
      <c r="Q29" s="9">
        <f t="shared" si="0"/>
        <v>0</v>
      </c>
      <c r="R29" s="14"/>
      <c r="S29" s="15"/>
    </row>
    <row r="30" spans="1:19" ht="26.4" x14ac:dyDescent="0.25">
      <c r="A30" s="5">
        <v>43616</v>
      </c>
      <c r="B30" s="6" t="s">
        <v>79</v>
      </c>
      <c r="C30" s="13"/>
      <c r="D30" s="71" t="s">
        <v>217</v>
      </c>
      <c r="E30" s="71" t="s">
        <v>69</v>
      </c>
      <c r="F30" s="72">
        <v>22414</v>
      </c>
      <c r="G30" s="72">
        <v>22414</v>
      </c>
      <c r="H30" s="9">
        <f t="shared" si="1"/>
        <v>0</v>
      </c>
      <c r="I30" s="56">
        <v>17.77</v>
      </c>
      <c r="J30" s="56">
        <v>17.920000000000002</v>
      </c>
      <c r="K30" s="7">
        <f t="shared" si="2"/>
        <v>-0.15000000000000213</v>
      </c>
      <c r="L30" s="56">
        <v>398296.78</v>
      </c>
      <c r="M30" s="56">
        <v>401732.85</v>
      </c>
      <c r="N30" s="22">
        <f t="shared" si="3"/>
        <v>-3436.0699999999488</v>
      </c>
      <c r="O30" s="8"/>
      <c r="P30" s="52"/>
      <c r="Q30" s="9">
        <f t="shared" si="0"/>
        <v>0</v>
      </c>
      <c r="R30" s="41" t="s">
        <v>47</v>
      </c>
      <c r="S30" s="15"/>
    </row>
    <row r="31" spans="1:19" x14ac:dyDescent="0.25">
      <c r="A31" s="5">
        <v>43616</v>
      </c>
      <c r="B31" s="6" t="s">
        <v>79</v>
      </c>
      <c r="C31" s="13"/>
      <c r="D31" s="71" t="s">
        <v>61</v>
      </c>
      <c r="E31" s="71">
        <v>588950907</v>
      </c>
      <c r="F31" s="72">
        <v>53225</v>
      </c>
      <c r="G31" s="72">
        <v>53225</v>
      </c>
      <c r="H31" s="9">
        <f t="shared" si="1"/>
        <v>0</v>
      </c>
      <c r="I31" s="56">
        <v>16.084</v>
      </c>
      <c r="J31" s="56">
        <v>16.079999999999998</v>
      </c>
      <c r="K31" s="7">
        <f t="shared" si="2"/>
        <v>4.0000000000013358E-3</v>
      </c>
      <c r="L31" s="56">
        <v>953962.74</v>
      </c>
      <c r="M31" s="56">
        <v>953962.74</v>
      </c>
      <c r="N31" s="22">
        <f t="shared" si="3"/>
        <v>0</v>
      </c>
      <c r="O31" s="8"/>
      <c r="P31" s="52"/>
      <c r="Q31" s="9">
        <f t="shared" si="0"/>
        <v>0</v>
      </c>
      <c r="R31" s="14"/>
      <c r="S31" s="15"/>
    </row>
    <row r="32" spans="1:19" x14ac:dyDescent="0.25">
      <c r="A32" s="5">
        <v>43616</v>
      </c>
      <c r="B32" s="6" t="s">
        <v>79</v>
      </c>
      <c r="C32" s="13"/>
      <c r="D32" s="71" t="s">
        <v>189</v>
      </c>
      <c r="E32" s="71" t="s">
        <v>161</v>
      </c>
      <c r="F32" s="72">
        <v>22201</v>
      </c>
      <c r="G32" s="72">
        <v>22201</v>
      </c>
      <c r="H32" s="9">
        <f t="shared" si="1"/>
        <v>0</v>
      </c>
      <c r="I32" s="56">
        <v>65.16</v>
      </c>
      <c r="J32" s="56">
        <v>65.16</v>
      </c>
      <c r="K32" s="7">
        <f t="shared" si="2"/>
        <v>0</v>
      </c>
      <c r="L32" s="56">
        <v>1446617.16</v>
      </c>
      <c r="M32" s="56">
        <v>1446617.16</v>
      </c>
      <c r="N32" s="22">
        <f t="shared" si="3"/>
        <v>0</v>
      </c>
      <c r="O32" s="8"/>
      <c r="P32" s="52"/>
      <c r="Q32" s="9">
        <f t="shared" si="0"/>
        <v>0</v>
      </c>
      <c r="R32" s="14"/>
      <c r="S32" s="15"/>
    </row>
    <row r="33" spans="1:19" x14ac:dyDescent="0.25">
      <c r="A33" s="5">
        <v>43616</v>
      </c>
      <c r="B33" s="6" t="s">
        <v>79</v>
      </c>
      <c r="C33" s="13"/>
      <c r="D33" s="71" t="s">
        <v>71</v>
      </c>
      <c r="E33" s="71" t="s">
        <v>72</v>
      </c>
      <c r="F33" s="72">
        <v>17843</v>
      </c>
      <c r="G33" s="72">
        <v>17843</v>
      </c>
      <c r="H33" s="9">
        <f t="shared" si="1"/>
        <v>0</v>
      </c>
      <c r="I33" s="56">
        <v>73.709999999999994</v>
      </c>
      <c r="J33" s="56">
        <v>73.709999999999994</v>
      </c>
      <c r="K33" s="7">
        <f t="shared" si="2"/>
        <v>0</v>
      </c>
      <c r="L33" s="56">
        <v>1315207.53</v>
      </c>
      <c r="M33" s="56">
        <v>1315207.53</v>
      </c>
      <c r="N33" s="22">
        <f t="shared" si="3"/>
        <v>0</v>
      </c>
      <c r="O33" s="8"/>
      <c r="P33" s="52"/>
      <c r="Q33" s="9">
        <f t="shared" si="0"/>
        <v>0</v>
      </c>
      <c r="R33" s="14"/>
      <c r="S33" s="15"/>
    </row>
    <row r="34" spans="1:19" x14ac:dyDescent="0.25">
      <c r="A34" s="5">
        <v>43616</v>
      </c>
      <c r="B34" s="6" t="s">
        <v>79</v>
      </c>
      <c r="C34" s="13"/>
      <c r="D34" s="71" t="s">
        <v>65</v>
      </c>
      <c r="E34" s="71" t="s">
        <v>228</v>
      </c>
      <c r="F34" s="72">
        <v>18000</v>
      </c>
      <c r="G34" s="72">
        <v>18000</v>
      </c>
      <c r="H34" s="9">
        <f t="shared" si="1"/>
        <v>0</v>
      </c>
      <c r="I34" s="56">
        <v>39.67</v>
      </c>
      <c r="J34" s="56">
        <v>39.67</v>
      </c>
      <c r="K34" s="7">
        <f t="shared" si="2"/>
        <v>0</v>
      </c>
      <c r="L34" s="56">
        <v>709907.04</v>
      </c>
      <c r="M34" s="56">
        <v>709907.04</v>
      </c>
      <c r="N34" s="22">
        <f t="shared" si="3"/>
        <v>0</v>
      </c>
      <c r="O34" s="8"/>
      <c r="P34" s="52"/>
      <c r="Q34" s="9">
        <f t="shared" si="0"/>
        <v>0</v>
      </c>
      <c r="R34" s="14"/>
      <c r="S34" s="15"/>
    </row>
    <row r="35" spans="1:19" ht="26.4" x14ac:dyDescent="0.25">
      <c r="A35" s="5">
        <v>43616</v>
      </c>
      <c r="B35" s="6" t="s">
        <v>79</v>
      </c>
      <c r="C35" s="13"/>
      <c r="D35" s="71" t="s">
        <v>193</v>
      </c>
      <c r="E35" s="71" t="s">
        <v>80</v>
      </c>
      <c r="F35" s="72">
        <v>79740</v>
      </c>
      <c r="G35" s="72">
        <v>79740</v>
      </c>
      <c r="H35" s="9">
        <f t="shared" si="1"/>
        <v>0</v>
      </c>
      <c r="I35" s="56">
        <v>7.835</v>
      </c>
      <c r="J35" s="56">
        <v>7.89</v>
      </c>
      <c r="K35" s="7">
        <f t="shared" si="2"/>
        <v>-5.4999999999999716E-2</v>
      </c>
      <c r="L35" s="56">
        <v>624762.9</v>
      </c>
      <c r="M35" s="56">
        <v>628981.15</v>
      </c>
      <c r="N35" s="22">
        <f t="shared" si="3"/>
        <v>-4218.25</v>
      </c>
      <c r="O35" s="8"/>
      <c r="P35" s="52"/>
      <c r="Q35" s="9">
        <f t="shared" si="0"/>
        <v>0</v>
      </c>
      <c r="R35" s="41" t="s">
        <v>47</v>
      </c>
      <c r="S35" s="15"/>
    </row>
    <row r="36" spans="1:19" x14ac:dyDescent="0.25">
      <c r="A36" s="5">
        <v>43616</v>
      </c>
      <c r="B36" s="6" t="s">
        <v>79</v>
      </c>
      <c r="C36" s="13"/>
      <c r="D36" s="71" t="s">
        <v>188</v>
      </c>
      <c r="E36" s="71" t="s">
        <v>74</v>
      </c>
      <c r="F36" s="72">
        <v>38552</v>
      </c>
      <c r="G36" s="72">
        <v>38552</v>
      </c>
      <c r="H36" s="9">
        <f t="shared" si="1"/>
        <v>0</v>
      </c>
      <c r="I36" s="56">
        <v>29.1</v>
      </c>
      <c r="J36" s="56">
        <v>29.1</v>
      </c>
      <c r="K36" s="7">
        <f t="shared" si="2"/>
        <v>0</v>
      </c>
      <c r="L36" s="56">
        <v>1121863.2</v>
      </c>
      <c r="M36" s="56">
        <v>1121863.2</v>
      </c>
      <c r="N36" s="22">
        <f t="shared" si="3"/>
        <v>0</v>
      </c>
      <c r="O36" s="8">
        <v>18033.689999999999</v>
      </c>
      <c r="P36" s="52">
        <v>18033.689999999999</v>
      </c>
      <c r="Q36" s="9">
        <f t="shared" si="0"/>
        <v>0</v>
      </c>
      <c r="R36" s="14"/>
      <c r="S36" s="15"/>
    </row>
    <row r="37" spans="1:19" x14ac:dyDescent="0.25">
      <c r="A37" s="5">
        <v>43616</v>
      </c>
      <c r="B37" s="6" t="s">
        <v>79</v>
      </c>
      <c r="C37" s="13"/>
      <c r="D37" s="71" t="s">
        <v>227</v>
      </c>
      <c r="E37" s="71" t="s">
        <v>75</v>
      </c>
      <c r="F37" s="72">
        <v>28127</v>
      </c>
      <c r="G37" s="72">
        <v>28127</v>
      </c>
      <c r="H37" s="9">
        <f t="shared" si="1"/>
        <v>0</v>
      </c>
      <c r="I37" s="56">
        <v>36.06</v>
      </c>
      <c r="J37" s="56">
        <v>36.06</v>
      </c>
      <c r="K37" s="7">
        <f t="shared" si="2"/>
        <v>0</v>
      </c>
      <c r="L37" s="56">
        <v>1014259.62</v>
      </c>
      <c r="M37" s="56">
        <v>1014259.62</v>
      </c>
      <c r="N37" s="22">
        <f t="shared" si="3"/>
        <v>0</v>
      </c>
      <c r="O37" s="8"/>
      <c r="P37" s="52"/>
      <c r="Q37" s="9">
        <f t="shared" si="0"/>
        <v>0</v>
      </c>
      <c r="R37" s="14"/>
      <c r="S37" s="15"/>
    </row>
    <row r="38" spans="1:19" x14ac:dyDescent="0.25">
      <c r="A38" s="5">
        <v>43616</v>
      </c>
      <c r="B38" s="6" t="s">
        <v>79</v>
      </c>
      <c r="C38" s="13"/>
      <c r="D38" s="71" t="s">
        <v>225</v>
      </c>
      <c r="E38" s="71" t="s">
        <v>226</v>
      </c>
      <c r="F38" s="72">
        <v>21850</v>
      </c>
      <c r="G38" s="72">
        <v>21850</v>
      </c>
      <c r="H38" s="9">
        <f t="shared" si="1"/>
        <v>0</v>
      </c>
      <c r="I38" s="56">
        <v>52.84</v>
      </c>
      <c r="J38" s="56">
        <v>52.84</v>
      </c>
      <c r="K38" s="7">
        <f t="shared" si="2"/>
        <v>0</v>
      </c>
      <c r="L38" s="56">
        <v>1455199.72</v>
      </c>
      <c r="M38" s="56">
        <v>1455199.72</v>
      </c>
      <c r="N38" s="22">
        <f t="shared" si="3"/>
        <v>0</v>
      </c>
      <c r="O38" s="8"/>
      <c r="P38" s="52"/>
      <c r="Q38" s="9">
        <f t="shared" si="0"/>
        <v>0</v>
      </c>
      <c r="R38" s="14"/>
      <c r="S38" s="15"/>
    </row>
    <row r="39" spans="1:19" x14ac:dyDescent="0.25">
      <c r="A39" s="5">
        <v>43616</v>
      </c>
      <c r="B39" s="6" t="s">
        <v>79</v>
      </c>
      <c r="C39" s="13"/>
      <c r="D39" s="71" t="s">
        <v>176</v>
      </c>
      <c r="E39" s="71">
        <v>733337901</v>
      </c>
      <c r="F39" s="72">
        <v>6754</v>
      </c>
      <c r="G39" s="72">
        <v>6754</v>
      </c>
      <c r="H39" s="9">
        <f t="shared" si="1"/>
        <v>0</v>
      </c>
      <c r="I39" s="56">
        <v>308.39999999999998</v>
      </c>
      <c r="J39" s="56">
        <v>308.39999999999998</v>
      </c>
      <c r="K39" s="7">
        <f t="shared" si="2"/>
        <v>0</v>
      </c>
      <c r="L39" s="56">
        <v>2070819.31</v>
      </c>
      <c r="M39" s="56">
        <v>2070819.31</v>
      </c>
      <c r="N39" s="22">
        <f t="shared" si="3"/>
        <v>0</v>
      </c>
      <c r="O39" s="8"/>
      <c r="P39" s="52"/>
      <c r="Q39" s="9">
        <f t="shared" si="0"/>
        <v>0</v>
      </c>
      <c r="R39" s="14"/>
      <c r="S39" s="15"/>
    </row>
    <row r="40" spans="1:19" x14ac:dyDescent="0.25">
      <c r="A40" s="5">
        <v>43616</v>
      </c>
      <c r="B40" s="6" t="s">
        <v>79</v>
      </c>
      <c r="C40" s="13"/>
      <c r="D40" s="71" t="s">
        <v>240</v>
      </c>
      <c r="E40" s="71">
        <v>655580009</v>
      </c>
      <c r="F40" s="72">
        <v>22900</v>
      </c>
      <c r="G40" s="72">
        <v>22900</v>
      </c>
      <c r="H40" s="9">
        <f t="shared" si="1"/>
        <v>0</v>
      </c>
      <c r="I40" s="56">
        <v>3810</v>
      </c>
      <c r="J40" s="56">
        <v>3810</v>
      </c>
      <c r="K40" s="7">
        <f t="shared" si="2"/>
        <v>0</v>
      </c>
      <c r="L40" s="56">
        <v>803582.78</v>
      </c>
      <c r="M40" s="56">
        <v>803582.78</v>
      </c>
      <c r="N40" s="22">
        <f t="shared" si="3"/>
        <v>0</v>
      </c>
      <c r="O40" s="8"/>
      <c r="P40" s="52"/>
      <c r="Q40" s="9">
        <f t="shared" si="0"/>
        <v>0</v>
      </c>
      <c r="R40" s="14"/>
      <c r="S40" s="15"/>
    </row>
    <row r="41" spans="1:19" ht="26.4" x14ac:dyDescent="0.25">
      <c r="A41" s="5">
        <v>43616</v>
      </c>
      <c r="B41" s="6" t="s">
        <v>79</v>
      </c>
      <c r="C41" s="13"/>
      <c r="D41" s="71" t="s">
        <v>229</v>
      </c>
      <c r="E41" s="71">
        <v>589339209</v>
      </c>
      <c r="F41" s="72">
        <v>73023</v>
      </c>
      <c r="G41" s="72">
        <v>73023</v>
      </c>
      <c r="H41" s="9">
        <f t="shared" si="1"/>
        <v>0</v>
      </c>
      <c r="I41" s="56">
        <v>19.309999999999999</v>
      </c>
      <c r="J41" s="56">
        <v>19.27</v>
      </c>
      <c r="K41" s="7">
        <f t="shared" si="2"/>
        <v>3.9999999999999147E-2</v>
      </c>
      <c r="L41" s="56">
        <v>1410074.13</v>
      </c>
      <c r="M41" s="56">
        <v>1407109.4</v>
      </c>
      <c r="N41" s="22">
        <f t="shared" si="3"/>
        <v>2964.7299999999814</v>
      </c>
      <c r="O41" s="8">
        <v>1723.84</v>
      </c>
      <c r="P41" s="52">
        <v>1723.84</v>
      </c>
      <c r="Q41" s="9">
        <f t="shared" si="0"/>
        <v>0</v>
      </c>
      <c r="R41" s="41" t="s">
        <v>47</v>
      </c>
      <c r="S41" s="15"/>
    </row>
    <row r="42" spans="1:19" x14ac:dyDescent="0.25">
      <c r="A42" s="5">
        <v>43616</v>
      </c>
      <c r="B42" s="6" t="s">
        <v>79</v>
      </c>
      <c r="C42" s="13"/>
      <c r="D42" s="71" t="s">
        <v>242</v>
      </c>
      <c r="E42" s="71">
        <v>664068004</v>
      </c>
      <c r="F42" s="72">
        <v>13518</v>
      </c>
      <c r="G42" s="72">
        <v>13518</v>
      </c>
      <c r="H42" s="9">
        <f t="shared" si="1"/>
        <v>0</v>
      </c>
      <c r="I42" s="56">
        <v>13590</v>
      </c>
      <c r="J42" s="56">
        <v>13590</v>
      </c>
      <c r="K42" s="7">
        <f t="shared" si="2"/>
        <v>0</v>
      </c>
      <c r="L42" s="56">
        <v>1692006.63</v>
      </c>
      <c r="M42" s="56">
        <v>1692006.63</v>
      </c>
      <c r="N42" s="22">
        <f t="shared" si="3"/>
        <v>0</v>
      </c>
      <c r="O42" s="8"/>
      <c r="P42" s="52"/>
      <c r="Q42" s="9">
        <f t="shared" si="0"/>
        <v>0</v>
      </c>
      <c r="R42" s="14"/>
      <c r="S42" s="15"/>
    </row>
    <row r="43" spans="1:19" x14ac:dyDescent="0.25">
      <c r="A43" s="5">
        <v>43616</v>
      </c>
      <c r="B43" s="6" t="s">
        <v>79</v>
      </c>
      <c r="C43" s="13"/>
      <c r="D43" s="71" t="s">
        <v>209</v>
      </c>
      <c r="E43" s="71">
        <v>665942009</v>
      </c>
      <c r="F43" s="72">
        <v>24737</v>
      </c>
      <c r="G43" s="72">
        <v>24737</v>
      </c>
      <c r="H43" s="9">
        <f t="shared" si="1"/>
        <v>0</v>
      </c>
      <c r="I43" s="56">
        <v>5160</v>
      </c>
      <c r="J43" s="56">
        <v>5160</v>
      </c>
      <c r="K43" s="7">
        <f t="shared" si="2"/>
        <v>0</v>
      </c>
      <c r="L43" s="56">
        <v>1175619.8</v>
      </c>
      <c r="M43" s="56">
        <v>1175619.8</v>
      </c>
      <c r="N43" s="22">
        <f t="shared" si="3"/>
        <v>0</v>
      </c>
      <c r="O43" s="8"/>
      <c r="P43" s="52"/>
      <c r="Q43" s="9">
        <f t="shared" si="0"/>
        <v>0</v>
      </c>
      <c r="R43" s="14"/>
      <c r="S43" s="15"/>
    </row>
    <row r="44" spans="1:19" x14ac:dyDescent="0.25">
      <c r="A44" s="5">
        <v>43616</v>
      </c>
      <c r="B44" s="6" t="s">
        <v>79</v>
      </c>
      <c r="C44" s="13"/>
      <c r="D44" s="71" t="s">
        <v>170</v>
      </c>
      <c r="E44" s="71">
        <v>683715106</v>
      </c>
      <c r="F44" s="72">
        <v>30760</v>
      </c>
      <c r="G44" s="72">
        <v>30760</v>
      </c>
      <c r="H44" s="9">
        <f t="shared" si="1"/>
        <v>0</v>
      </c>
      <c r="I44" s="56">
        <v>39.72</v>
      </c>
      <c r="J44" s="56">
        <v>39.72</v>
      </c>
      <c r="K44" s="7">
        <f t="shared" si="2"/>
        <v>0</v>
      </c>
      <c r="L44" s="56">
        <v>1221787.2</v>
      </c>
      <c r="M44" s="56">
        <v>1221787.2</v>
      </c>
      <c r="N44" s="22">
        <f t="shared" si="3"/>
        <v>0</v>
      </c>
      <c r="O44" s="8"/>
      <c r="P44" s="52"/>
      <c r="Q44" s="9">
        <f t="shared" si="0"/>
        <v>0</v>
      </c>
      <c r="R44" s="14"/>
      <c r="S44" s="15"/>
    </row>
    <row r="45" spans="1:19" x14ac:dyDescent="0.25">
      <c r="A45" s="5">
        <v>43616</v>
      </c>
      <c r="B45" s="6" t="s">
        <v>79</v>
      </c>
      <c r="C45" s="13"/>
      <c r="D45" s="71" t="s">
        <v>233</v>
      </c>
      <c r="E45" s="71">
        <v>686330101</v>
      </c>
      <c r="F45" s="72">
        <v>10507</v>
      </c>
      <c r="G45" s="72">
        <v>10507</v>
      </c>
      <c r="H45" s="9">
        <f t="shared" si="1"/>
        <v>0</v>
      </c>
      <c r="I45" s="56">
        <v>70.459999999999994</v>
      </c>
      <c r="J45" s="56">
        <v>70.459999999999994</v>
      </c>
      <c r="K45" s="7">
        <f t="shared" si="2"/>
        <v>0</v>
      </c>
      <c r="L45" s="56">
        <v>740323.22</v>
      </c>
      <c r="M45" s="56">
        <v>740323.22</v>
      </c>
      <c r="N45" s="22">
        <f t="shared" si="3"/>
        <v>0</v>
      </c>
      <c r="O45" s="8"/>
      <c r="P45" s="52"/>
      <c r="Q45" s="9">
        <f t="shared" si="0"/>
        <v>0</v>
      </c>
      <c r="R45" s="14"/>
      <c r="S45" s="15"/>
    </row>
    <row r="46" spans="1:19" x14ac:dyDescent="0.25">
      <c r="A46" s="5">
        <v>43616</v>
      </c>
      <c r="B46" s="6" t="s">
        <v>79</v>
      </c>
      <c r="C46" s="13"/>
      <c r="D46" s="71" t="s">
        <v>169</v>
      </c>
      <c r="E46" s="71">
        <v>626986905</v>
      </c>
      <c r="F46" s="72">
        <v>16951</v>
      </c>
      <c r="G46" s="72">
        <v>16951</v>
      </c>
      <c r="H46" s="9">
        <f t="shared" si="1"/>
        <v>0</v>
      </c>
      <c r="I46" s="56">
        <v>6720</v>
      </c>
      <c r="J46" s="56">
        <v>6720</v>
      </c>
      <c r="K46" s="7">
        <f t="shared" si="2"/>
        <v>0</v>
      </c>
      <c r="L46" s="56">
        <v>1049143.17</v>
      </c>
      <c r="M46" s="56">
        <v>1049143.17</v>
      </c>
      <c r="N46" s="22">
        <f t="shared" si="3"/>
        <v>0</v>
      </c>
      <c r="O46" s="8">
        <v>9412.9500000000007</v>
      </c>
      <c r="P46" s="52">
        <v>9412.9500000000007</v>
      </c>
      <c r="Q46" s="9">
        <f t="shared" si="0"/>
        <v>0</v>
      </c>
      <c r="R46" s="14"/>
      <c r="S46" s="15"/>
    </row>
    <row r="47" spans="1:19" x14ac:dyDescent="0.25">
      <c r="A47" s="5">
        <v>43616</v>
      </c>
      <c r="B47" s="6" t="s">
        <v>79</v>
      </c>
      <c r="C47" s="13"/>
      <c r="D47" s="71" t="s">
        <v>232</v>
      </c>
      <c r="E47" s="71">
        <v>705015105</v>
      </c>
      <c r="F47" s="72">
        <v>99014</v>
      </c>
      <c r="G47" s="72">
        <v>99014</v>
      </c>
      <c r="H47" s="9">
        <f t="shared" si="1"/>
        <v>0</v>
      </c>
      <c r="I47" s="56">
        <v>9.93</v>
      </c>
      <c r="J47" s="56">
        <v>9.93</v>
      </c>
      <c r="K47" s="7">
        <f t="shared" si="2"/>
        <v>0</v>
      </c>
      <c r="L47" s="56">
        <v>983209.02</v>
      </c>
      <c r="M47" s="56">
        <v>983209.02</v>
      </c>
      <c r="N47" s="22">
        <f t="shared" si="3"/>
        <v>0</v>
      </c>
      <c r="O47" s="8">
        <v>12326.27</v>
      </c>
      <c r="P47" s="52">
        <v>12326.27</v>
      </c>
      <c r="Q47" s="9">
        <f t="shared" si="0"/>
        <v>0</v>
      </c>
      <c r="R47" s="14"/>
      <c r="S47" s="15"/>
    </row>
    <row r="48" spans="1:19" x14ac:dyDescent="0.25">
      <c r="A48" s="5">
        <v>43616</v>
      </c>
      <c r="B48" s="6" t="s">
        <v>79</v>
      </c>
      <c r="C48" s="13"/>
      <c r="D48" s="71" t="s">
        <v>208</v>
      </c>
      <c r="E48" s="71">
        <v>622959906</v>
      </c>
      <c r="F48" s="72">
        <v>171810</v>
      </c>
      <c r="G48" s="72">
        <v>171810</v>
      </c>
      <c r="H48" s="9">
        <f t="shared" si="1"/>
        <v>0</v>
      </c>
      <c r="I48" s="56">
        <v>1135</v>
      </c>
      <c r="J48" s="56">
        <v>1135</v>
      </c>
      <c r="K48" s="7">
        <f t="shared" si="2"/>
        <v>0</v>
      </c>
      <c r="L48" s="56">
        <v>1796033.62</v>
      </c>
      <c r="M48" s="56">
        <v>1796033.62</v>
      </c>
      <c r="N48" s="22">
        <f t="shared" si="3"/>
        <v>0</v>
      </c>
      <c r="O48" s="8"/>
      <c r="P48" s="52"/>
      <c r="Q48" s="9">
        <f t="shared" si="0"/>
        <v>0</v>
      </c>
      <c r="R48" s="14"/>
      <c r="S48" s="15"/>
    </row>
    <row r="49" spans="1:19" x14ac:dyDescent="0.25">
      <c r="A49" s="5">
        <v>43616</v>
      </c>
      <c r="B49" s="6" t="s">
        <v>79</v>
      </c>
      <c r="C49" s="13"/>
      <c r="D49" s="71" t="s">
        <v>174</v>
      </c>
      <c r="E49" s="71">
        <v>803054204</v>
      </c>
      <c r="F49" s="72">
        <v>13700</v>
      </c>
      <c r="G49" s="72">
        <v>13700</v>
      </c>
      <c r="H49" s="9">
        <f t="shared" si="1"/>
        <v>0</v>
      </c>
      <c r="I49" s="56">
        <v>123.08</v>
      </c>
      <c r="J49" s="56">
        <v>123.08</v>
      </c>
      <c r="K49" s="7">
        <f t="shared" si="2"/>
        <v>0</v>
      </c>
      <c r="L49" s="56">
        <v>1686196</v>
      </c>
      <c r="M49" s="56">
        <v>1686196</v>
      </c>
      <c r="N49" s="22">
        <f t="shared" si="3"/>
        <v>0</v>
      </c>
      <c r="O49" s="8"/>
      <c r="P49" s="52"/>
      <c r="Q49" s="9">
        <f t="shared" si="0"/>
        <v>0</v>
      </c>
      <c r="R49" s="14"/>
      <c r="S49" s="15"/>
    </row>
    <row r="50" spans="1:19" x14ac:dyDescent="0.25">
      <c r="A50" s="5">
        <v>43616</v>
      </c>
      <c r="B50" s="6" t="s">
        <v>79</v>
      </c>
      <c r="C50" s="13"/>
      <c r="D50" s="71" t="s">
        <v>223</v>
      </c>
      <c r="E50" s="71">
        <v>661650903</v>
      </c>
      <c r="F50" s="72">
        <v>20275</v>
      </c>
      <c r="G50" s="72">
        <v>20275</v>
      </c>
      <c r="H50" s="9">
        <f t="shared" si="1"/>
        <v>0</v>
      </c>
      <c r="I50" s="56">
        <v>1600</v>
      </c>
      <c r="J50" s="56">
        <v>1600</v>
      </c>
      <c r="K50" s="7">
        <f t="shared" si="2"/>
        <v>0</v>
      </c>
      <c r="L50" s="56">
        <v>298779.65000000002</v>
      </c>
      <c r="M50" s="56">
        <v>298779.65000000002</v>
      </c>
      <c r="N50" s="22">
        <f t="shared" si="3"/>
        <v>0</v>
      </c>
      <c r="O50" s="8"/>
      <c r="P50" s="52"/>
      <c r="Q50" s="9">
        <f t="shared" si="0"/>
        <v>0</v>
      </c>
      <c r="R50" s="14"/>
      <c r="S50" s="15"/>
    </row>
    <row r="51" spans="1:19" x14ac:dyDescent="0.25">
      <c r="A51" s="5">
        <v>43616</v>
      </c>
      <c r="B51" s="6" t="s">
        <v>79</v>
      </c>
      <c r="C51" s="13"/>
      <c r="D51" s="71" t="s">
        <v>202</v>
      </c>
      <c r="E51" s="71" t="s">
        <v>83</v>
      </c>
      <c r="F51" s="72">
        <v>8300</v>
      </c>
      <c r="G51" s="72">
        <v>8300</v>
      </c>
      <c r="H51" s="9">
        <f t="shared" si="1"/>
        <v>0</v>
      </c>
      <c r="I51" s="56">
        <v>274.89999999999998</v>
      </c>
      <c r="J51" s="56">
        <v>274.89999999999998</v>
      </c>
      <c r="K51" s="7">
        <f t="shared" si="2"/>
        <v>0</v>
      </c>
      <c r="L51" s="56">
        <v>2281670</v>
      </c>
      <c r="M51" s="56">
        <v>2281670</v>
      </c>
      <c r="N51" s="22">
        <f t="shared" si="3"/>
        <v>0</v>
      </c>
      <c r="O51" s="8"/>
      <c r="P51" s="52"/>
      <c r="Q51" s="9">
        <f t="shared" si="0"/>
        <v>0</v>
      </c>
      <c r="R51" s="14"/>
      <c r="S51" s="15"/>
    </row>
    <row r="52" spans="1:19" x14ac:dyDescent="0.25">
      <c r="A52" s="5">
        <v>43616</v>
      </c>
      <c r="B52" s="6" t="s">
        <v>79</v>
      </c>
      <c r="C52" s="13"/>
      <c r="D52" s="71" t="s">
        <v>222</v>
      </c>
      <c r="E52" s="71" t="s">
        <v>64</v>
      </c>
      <c r="F52" s="72">
        <v>40885</v>
      </c>
      <c r="G52" s="72">
        <v>40885</v>
      </c>
      <c r="H52" s="9">
        <f t="shared" si="1"/>
        <v>0</v>
      </c>
      <c r="I52" s="56">
        <v>42.27</v>
      </c>
      <c r="J52" s="56">
        <v>42.27</v>
      </c>
      <c r="K52" s="7">
        <f t="shared" si="2"/>
        <v>0</v>
      </c>
      <c r="L52" s="56">
        <v>1728208.95</v>
      </c>
      <c r="M52" s="56">
        <v>1728208.95</v>
      </c>
      <c r="N52" s="22">
        <f t="shared" si="3"/>
        <v>0</v>
      </c>
      <c r="O52" s="8"/>
      <c r="P52" s="52"/>
      <c r="Q52" s="9">
        <f t="shared" si="0"/>
        <v>0</v>
      </c>
      <c r="R52" s="14"/>
      <c r="S52" s="15"/>
    </row>
    <row r="53" spans="1:19" x14ac:dyDescent="0.25">
      <c r="A53" s="5">
        <v>43616</v>
      </c>
      <c r="B53" s="6" t="s">
        <v>79</v>
      </c>
      <c r="C53" s="13"/>
      <c r="D53" s="71" t="s">
        <v>186</v>
      </c>
      <c r="E53" s="71" t="s">
        <v>187</v>
      </c>
      <c r="F53" s="72">
        <v>33623</v>
      </c>
      <c r="G53" s="72">
        <v>33623</v>
      </c>
      <c r="H53" s="9">
        <f t="shared" si="1"/>
        <v>0</v>
      </c>
      <c r="I53" s="56">
        <v>14.404999999999999</v>
      </c>
      <c r="J53" s="56">
        <v>14.4</v>
      </c>
      <c r="K53" s="7">
        <f t="shared" si="2"/>
        <v>4.9999999999990052E-3</v>
      </c>
      <c r="L53" s="56">
        <v>610461.22</v>
      </c>
      <c r="M53" s="56">
        <v>610461.21</v>
      </c>
      <c r="N53" s="22">
        <f t="shared" si="3"/>
        <v>1.0000000009313226E-2</v>
      </c>
      <c r="O53" s="8"/>
      <c r="P53" s="52"/>
      <c r="Q53" s="9">
        <f t="shared" si="0"/>
        <v>0</v>
      </c>
      <c r="R53" s="14"/>
      <c r="S53" s="15"/>
    </row>
    <row r="54" spans="1:19" x14ac:dyDescent="0.25">
      <c r="A54" s="5">
        <v>43616</v>
      </c>
      <c r="B54" s="6" t="s">
        <v>79</v>
      </c>
      <c r="C54" s="13"/>
      <c r="D54" s="71" t="s">
        <v>247</v>
      </c>
      <c r="E54" s="71">
        <v>835699307</v>
      </c>
      <c r="F54" s="72">
        <v>41226</v>
      </c>
      <c r="G54" s="72">
        <v>41226</v>
      </c>
      <c r="H54" s="9">
        <f t="shared" si="1"/>
        <v>0</v>
      </c>
      <c r="I54" s="56">
        <v>48</v>
      </c>
      <c r="J54" s="56">
        <v>48</v>
      </c>
      <c r="K54" s="7">
        <f t="shared" si="2"/>
        <v>0</v>
      </c>
      <c r="L54" s="56">
        <v>1978848</v>
      </c>
      <c r="M54" s="56">
        <v>1978848</v>
      </c>
      <c r="N54" s="22">
        <f t="shared" si="3"/>
        <v>0</v>
      </c>
      <c r="O54" s="8"/>
      <c r="P54" s="52"/>
      <c r="Q54" s="9">
        <f t="shared" si="0"/>
        <v>0</v>
      </c>
      <c r="R54" s="14"/>
      <c r="S54" s="15"/>
    </row>
    <row r="55" spans="1:19" ht="26.4" x14ac:dyDescent="0.25">
      <c r="A55" s="5">
        <v>43616</v>
      </c>
      <c r="B55" s="6" t="s">
        <v>79</v>
      </c>
      <c r="C55" s="13"/>
      <c r="D55" s="71" t="s">
        <v>401</v>
      </c>
      <c r="E55" s="71" t="s">
        <v>78</v>
      </c>
      <c r="F55" s="72">
        <v>77042</v>
      </c>
      <c r="G55" s="72">
        <v>77042</v>
      </c>
      <c r="H55" s="9">
        <f t="shared" si="1"/>
        <v>0</v>
      </c>
      <c r="I55" s="56">
        <v>11.59</v>
      </c>
      <c r="J55" s="56">
        <v>11.5</v>
      </c>
      <c r="K55" s="7">
        <f t="shared" si="2"/>
        <v>8.9999999999999858E-2</v>
      </c>
      <c r="L55" s="56">
        <v>892916.78</v>
      </c>
      <c r="M55" s="56">
        <v>886083.15</v>
      </c>
      <c r="N55" s="22">
        <f t="shared" si="3"/>
        <v>6833.6300000000047</v>
      </c>
      <c r="O55" s="8"/>
      <c r="P55" s="52"/>
      <c r="Q55" s="9">
        <f t="shared" si="0"/>
        <v>0</v>
      </c>
      <c r="R55" s="41" t="s">
        <v>47</v>
      </c>
      <c r="S55" s="15"/>
    </row>
    <row r="56" spans="1:19" x14ac:dyDescent="0.25">
      <c r="A56" s="5">
        <v>43616</v>
      </c>
      <c r="B56" s="6" t="s">
        <v>79</v>
      </c>
      <c r="C56" s="13"/>
      <c r="D56" s="71" t="s">
        <v>212</v>
      </c>
      <c r="E56" s="71">
        <v>861012102</v>
      </c>
      <c r="F56" s="72">
        <v>64583</v>
      </c>
      <c r="G56" s="72">
        <v>64583</v>
      </c>
      <c r="H56" s="9">
        <f t="shared" si="1"/>
        <v>0</v>
      </c>
      <c r="I56" s="56">
        <v>15.04</v>
      </c>
      <c r="J56" s="56">
        <v>15.04</v>
      </c>
      <c r="K56" s="7">
        <f t="shared" si="2"/>
        <v>0</v>
      </c>
      <c r="L56" s="56">
        <v>971328.32</v>
      </c>
      <c r="M56" s="56">
        <v>971328.32</v>
      </c>
      <c r="N56" s="22">
        <f t="shared" si="3"/>
        <v>0</v>
      </c>
      <c r="O56" s="8"/>
      <c r="P56" s="52"/>
      <c r="Q56" s="9">
        <f t="shared" si="0"/>
        <v>0</v>
      </c>
      <c r="R56" s="14"/>
      <c r="S56" s="15"/>
    </row>
    <row r="57" spans="1:19" x14ac:dyDescent="0.25">
      <c r="A57" s="5">
        <v>43616</v>
      </c>
      <c r="B57" s="6" t="s">
        <v>79</v>
      </c>
      <c r="C57" s="13"/>
      <c r="D57" s="71" t="s">
        <v>66</v>
      </c>
      <c r="E57" s="71">
        <v>635640006</v>
      </c>
      <c r="F57" s="72">
        <v>18896</v>
      </c>
      <c r="G57" s="72">
        <v>18896</v>
      </c>
      <c r="H57" s="9">
        <f t="shared" si="1"/>
        <v>0</v>
      </c>
      <c r="I57" s="56">
        <v>2522</v>
      </c>
      <c r="J57" s="56">
        <v>2522</v>
      </c>
      <c r="K57" s="7">
        <f t="shared" si="2"/>
        <v>0</v>
      </c>
      <c r="L57" s="56">
        <v>438919.75</v>
      </c>
      <c r="M57" s="56">
        <v>438919.75</v>
      </c>
      <c r="N57" s="22">
        <f t="shared" si="3"/>
        <v>0</v>
      </c>
      <c r="O57" s="8"/>
      <c r="P57" s="52"/>
      <c r="Q57" s="9">
        <f t="shared" si="0"/>
        <v>0</v>
      </c>
      <c r="R57" s="14"/>
      <c r="S57" s="15"/>
    </row>
    <row r="58" spans="1:19" x14ac:dyDescent="0.25">
      <c r="A58" s="5">
        <v>43616</v>
      </c>
      <c r="B58" s="6" t="s">
        <v>79</v>
      </c>
      <c r="C58" s="13"/>
      <c r="D58" s="71" t="s">
        <v>205</v>
      </c>
      <c r="E58" s="71" t="s">
        <v>206</v>
      </c>
      <c r="F58" s="72">
        <v>22463</v>
      </c>
      <c r="G58" s="72">
        <v>22463</v>
      </c>
      <c r="H58" s="9">
        <f t="shared" si="1"/>
        <v>0</v>
      </c>
      <c r="I58" s="56">
        <v>83.86</v>
      </c>
      <c r="J58" s="56">
        <v>83.86</v>
      </c>
      <c r="K58" s="7">
        <f t="shared" si="2"/>
        <v>0</v>
      </c>
      <c r="L58" s="56">
        <v>2099153.96</v>
      </c>
      <c r="M58" s="56">
        <v>2099153.96</v>
      </c>
      <c r="N58" s="22">
        <f t="shared" si="3"/>
        <v>0</v>
      </c>
      <c r="O58" s="8"/>
      <c r="P58" s="52"/>
      <c r="Q58" s="9">
        <f t="shared" si="0"/>
        <v>0</v>
      </c>
      <c r="R58" s="14"/>
      <c r="S58" s="15"/>
    </row>
    <row r="59" spans="1:19" ht="26.4" x14ac:dyDescent="0.25">
      <c r="A59" s="5">
        <v>43616</v>
      </c>
      <c r="B59" s="6" t="s">
        <v>79</v>
      </c>
      <c r="C59" s="13"/>
      <c r="D59" s="71" t="s">
        <v>177</v>
      </c>
      <c r="E59" s="71" t="s">
        <v>81</v>
      </c>
      <c r="F59" s="72">
        <v>6000</v>
      </c>
      <c r="G59" s="72">
        <v>6000</v>
      </c>
      <c r="H59" s="9">
        <f t="shared" si="1"/>
        <v>0</v>
      </c>
      <c r="I59" s="56">
        <v>23.349900000000002</v>
      </c>
      <c r="J59" s="56">
        <v>23.36</v>
      </c>
      <c r="K59" s="7">
        <f t="shared" si="2"/>
        <v>-1.0099999999997777E-2</v>
      </c>
      <c r="L59" s="56">
        <v>140099.4</v>
      </c>
      <c r="M59" s="56">
        <v>140175</v>
      </c>
      <c r="N59" s="22">
        <f t="shared" si="3"/>
        <v>-75.600000000005821</v>
      </c>
      <c r="O59" s="8">
        <v>5694.45</v>
      </c>
      <c r="P59" s="52">
        <v>5694.45</v>
      </c>
      <c r="Q59" s="9">
        <f t="shared" si="0"/>
        <v>0</v>
      </c>
      <c r="R59" s="41" t="s">
        <v>47</v>
      </c>
      <c r="S59" s="15"/>
    </row>
    <row r="60" spans="1:19" x14ac:dyDescent="0.25">
      <c r="A60" s="5">
        <v>43616</v>
      </c>
      <c r="B60" s="6" t="s">
        <v>79</v>
      </c>
      <c r="C60" s="13"/>
      <c r="D60" s="71" t="s">
        <v>190</v>
      </c>
      <c r="E60" s="71">
        <v>686930009</v>
      </c>
      <c r="F60" s="72">
        <v>10891</v>
      </c>
      <c r="G60" s="72">
        <v>10891</v>
      </c>
      <c r="H60" s="9">
        <f t="shared" si="1"/>
        <v>0</v>
      </c>
      <c r="I60" s="56">
        <v>7400</v>
      </c>
      <c r="J60" s="56">
        <v>7400</v>
      </c>
      <c r="K60" s="7">
        <f t="shared" si="2"/>
        <v>0</v>
      </c>
      <c r="L60" s="56">
        <v>742283.21</v>
      </c>
      <c r="M60" s="56">
        <v>742283.21</v>
      </c>
      <c r="N60" s="22">
        <f t="shared" si="3"/>
        <v>0</v>
      </c>
      <c r="O60" s="8"/>
      <c r="P60" s="52"/>
      <c r="Q60" s="9">
        <f t="shared" si="0"/>
        <v>0</v>
      </c>
      <c r="R60" s="14"/>
      <c r="S60" s="15"/>
    </row>
    <row r="61" spans="1:19" x14ac:dyDescent="0.25">
      <c r="A61" s="5">
        <v>43616</v>
      </c>
      <c r="B61" s="6" t="s">
        <v>79</v>
      </c>
      <c r="C61" s="13"/>
      <c r="D61" s="71" t="s">
        <v>182</v>
      </c>
      <c r="E61" s="71">
        <v>878742204</v>
      </c>
      <c r="F61" s="72">
        <v>26789</v>
      </c>
      <c r="G61" s="72">
        <v>26789</v>
      </c>
      <c r="H61" s="9">
        <f t="shared" si="1"/>
        <v>0</v>
      </c>
      <c r="I61" s="56">
        <v>20.309999999999999</v>
      </c>
      <c r="J61" s="56">
        <v>20.309999999999999</v>
      </c>
      <c r="K61" s="7">
        <f t="shared" si="2"/>
        <v>0</v>
      </c>
      <c r="L61" s="56">
        <v>544084.59</v>
      </c>
      <c r="M61" s="56">
        <v>544084.59</v>
      </c>
      <c r="N61" s="22">
        <f t="shared" si="3"/>
        <v>0</v>
      </c>
      <c r="O61" s="8"/>
      <c r="P61" s="52"/>
      <c r="Q61" s="9">
        <f t="shared" si="0"/>
        <v>0</v>
      </c>
      <c r="R61" s="14"/>
      <c r="S61" s="15"/>
    </row>
    <row r="62" spans="1:19" x14ac:dyDescent="0.25">
      <c r="A62" s="5">
        <v>43616</v>
      </c>
      <c r="B62" s="6" t="s">
        <v>79</v>
      </c>
      <c r="C62" s="13"/>
      <c r="D62" s="71" t="s">
        <v>216</v>
      </c>
      <c r="E62" s="71">
        <v>599933900</v>
      </c>
      <c r="F62" s="72">
        <v>8400</v>
      </c>
      <c r="G62" s="72">
        <v>8400</v>
      </c>
      <c r="H62" s="9">
        <f t="shared" si="1"/>
        <v>0</v>
      </c>
      <c r="I62" s="56">
        <v>172</v>
      </c>
      <c r="J62" s="56">
        <v>172</v>
      </c>
      <c r="K62" s="7">
        <f t="shared" si="2"/>
        <v>0</v>
      </c>
      <c r="L62" s="56">
        <v>1610013.1</v>
      </c>
      <c r="M62" s="56">
        <v>1610013.1</v>
      </c>
      <c r="N62" s="22">
        <f t="shared" si="3"/>
        <v>0</v>
      </c>
      <c r="O62" s="8"/>
      <c r="P62" s="52"/>
      <c r="Q62" s="9">
        <f t="shared" si="0"/>
        <v>0</v>
      </c>
      <c r="R62" s="14"/>
      <c r="S62" s="15"/>
    </row>
    <row r="63" spans="1:19" x14ac:dyDescent="0.25">
      <c r="A63" s="5">
        <v>43616</v>
      </c>
      <c r="B63" s="6" t="s">
        <v>79</v>
      </c>
      <c r="C63" s="13"/>
      <c r="D63" s="71" t="s">
        <v>178</v>
      </c>
      <c r="E63" s="71" t="s">
        <v>179</v>
      </c>
      <c r="F63" s="72">
        <v>59863</v>
      </c>
      <c r="G63" s="72">
        <v>59863</v>
      </c>
      <c r="H63" s="9">
        <f t="shared" si="1"/>
        <v>0</v>
      </c>
      <c r="I63" s="56">
        <v>15.05</v>
      </c>
      <c r="J63" s="56">
        <v>15.05</v>
      </c>
      <c r="K63" s="7">
        <f t="shared" si="2"/>
        <v>0</v>
      </c>
      <c r="L63" s="56">
        <v>624214.93000000005</v>
      </c>
      <c r="M63" s="56">
        <v>624214.93000000005</v>
      </c>
      <c r="N63" s="22">
        <f t="shared" si="3"/>
        <v>0</v>
      </c>
      <c r="O63" s="8"/>
      <c r="P63" s="52"/>
      <c r="Q63" s="9">
        <f t="shared" si="0"/>
        <v>0</v>
      </c>
      <c r="R63" s="14"/>
      <c r="S63" s="15"/>
    </row>
    <row r="64" spans="1:19" x14ac:dyDescent="0.25">
      <c r="A64" s="5">
        <v>43616</v>
      </c>
      <c r="B64" s="6" t="s">
        <v>79</v>
      </c>
      <c r="C64" s="13"/>
      <c r="D64" s="71" t="s">
        <v>207</v>
      </c>
      <c r="E64" s="71" t="s">
        <v>68</v>
      </c>
      <c r="F64" s="72">
        <v>30672</v>
      </c>
      <c r="G64" s="72">
        <v>30672</v>
      </c>
      <c r="H64" s="9">
        <f t="shared" si="1"/>
        <v>0</v>
      </c>
      <c r="I64" s="56">
        <v>59.31</v>
      </c>
      <c r="J64" s="56">
        <v>59.31</v>
      </c>
      <c r="K64" s="7">
        <f t="shared" si="2"/>
        <v>0</v>
      </c>
      <c r="L64" s="56">
        <v>1819156.32</v>
      </c>
      <c r="M64" s="56">
        <v>1819156.32</v>
      </c>
      <c r="N64" s="22">
        <f t="shared" si="3"/>
        <v>0</v>
      </c>
      <c r="O64" s="8"/>
      <c r="P64" s="52"/>
      <c r="Q64" s="9">
        <f t="shared" si="0"/>
        <v>0</v>
      </c>
      <c r="R64" s="14"/>
      <c r="S64" s="15"/>
    </row>
    <row r="65" spans="1:19" x14ac:dyDescent="0.25">
      <c r="A65" s="5">
        <v>43616</v>
      </c>
      <c r="B65" s="6" t="s">
        <v>79</v>
      </c>
      <c r="C65" s="13"/>
      <c r="D65" s="71" t="s">
        <v>234</v>
      </c>
      <c r="E65" s="71">
        <v>403187909</v>
      </c>
      <c r="F65" s="72">
        <v>43721</v>
      </c>
      <c r="G65" s="72">
        <v>43721</v>
      </c>
      <c r="H65" s="9">
        <f t="shared" si="1"/>
        <v>0</v>
      </c>
      <c r="I65" s="56">
        <v>20.71</v>
      </c>
      <c r="J65" s="56">
        <v>20.71</v>
      </c>
      <c r="K65" s="7">
        <f t="shared" si="2"/>
        <v>0</v>
      </c>
      <c r="L65" s="56">
        <v>1009001.62</v>
      </c>
      <c r="M65" s="56">
        <v>1009001.62</v>
      </c>
      <c r="N65" s="22">
        <f t="shared" si="3"/>
        <v>0</v>
      </c>
      <c r="O65" s="8"/>
      <c r="P65" s="52"/>
      <c r="Q65" s="9">
        <f t="shared" si="0"/>
        <v>0</v>
      </c>
      <c r="R65" s="14"/>
      <c r="S65" s="15"/>
    </row>
    <row r="66" spans="1:19" x14ac:dyDescent="0.25">
      <c r="A66" s="5">
        <v>43616</v>
      </c>
      <c r="B66" s="6" t="s">
        <v>79</v>
      </c>
      <c r="C66" s="13"/>
      <c r="D66" s="71" t="s">
        <v>183</v>
      </c>
      <c r="E66" s="71">
        <v>698604006</v>
      </c>
      <c r="F66" s="72">
        <v>35390</v>
      </c>
      <c r="G66" s="72">
        <v>35390</v>
      </c>
      <c r="H66" s="9">
        <f t="shared" si="1"/>
        <v>0</v>
      </c>
      <c r="I66" s="56">
        <v>3150</v>
      </c>
      <c r="J66" s="56">
        <v>3150</v>
      </c>
      <c r="K66" s="7">
        <f t="shared" si="2"/>
        <v>0</v>
      </c>
      <c r="L66" s="56">
        <v>1026741.88</v>
      </c>
      <c r="M66" s="56">
        <v>1026741.88</v>
      </c>
      <c r="N66" s="22">
        <f t="shared" si="3"/>
        <v>0</v>
      </c>
      <c r="O66" s="8"/>
      <c r="P66" s="52"/>
      <c r="Q66" s="9">
        <f t="shared" si="0"/>
        <v>0</v>
      </c>
      <c r="R66" s="14"/>
      <c r="S66" s="15"/>
    </row>
    <row r="67" spans="1:19" x14ac:dyDescent="0.25">
      <c r="A67" s="5">
        <v>43616</v>
      </c>
      <c r="B67" s="6" t="s">
        <v>79</v>
      </c>
      <c r="C67" s="13"/>
      <c r="D67" s="71" t="s">
        <v>167</v>
      </c>
      <c r="E67" s="71" t="s">
        <v>168</v>
      </c>
      <c r="F67" s="72">
        <v>1049286.6499999999</v>
      </c>
      <c r="G67" s="72">
        <v>1049286.3</v>
      </c>
      <c r="H67" s="9">
        <f t="shared" si="1"/>
        <v>0.34999999986030161</v>
      </c>
      <c r="I67" s="56">
        <v>100</v>
      </c>
      <c r="J67" s="56">
        <v>100</v>
      </c>
      <c r="K67" s="7">
        <f t="shared" si="2"/>
        <v>0</v>
      </c>
      <c r="L67" s="56">
        <v>1049286.6499999999</v>
      </c>
      <c r="M67" s="56">
        <v>1049286.3</v>
      </c>
      <c r="N67" s="22">
        <f t="shared" si="3"/>
        <v>0.34999999986030161</v>
      </c>
      <c r="O67" s="8"/>
      <c r="P67" s="52"/>
      <c r="Q67" s="9">
        <f t="shared" si="0"/>
        <v>0</v>
      </c>
      <c r="R67" s="14" t="s">
        <v>403</v>
      </c>
      <c r="S67" s="15"/>
    </row>
    <row r="68" spans="1:19" x14ac:dyDescent="0.25">
      <c r="A68" s="5">
        <v>43616</v>
      </c>
      <c r="B68" s="6" t="s">
        <v>79</v>
      </c>
      <c r="C68" s="13"/>
      <c r="D68" s="71" t="s">
        <v>218</v>
      </c>
      <c r="E68" s="71" t="s">
        <v>219</v>
      </c>
      <c r="F68" s="72">
        <v>45160.98</v>
      </c>
      <c r="G68" s="72">
        <v>45160.98</v>
      </c>
      <c r="H68" s="9">
        <f t="shared" si="1"/>
        <v>0</v>
      </c>
      <c r="I68" s="56">
        <v>1.2604</v>
      </c>
      <c r="J68" s="56">
        <v>1.2604</v>
      </c>
      <c r="K68" s="7">
        <f>I68-J68</f>
        <v>0</v>
      </c>
      <c r="L68" s="56">
        <v>56920.89</v>
      </c>
      <c r="M68" s="56">
        <v>56920.89</v>
      </c>
      <c r="N68" s="22">
        <f t="shared" si="3"/>
        <v>0</v>
      </c>
      <c r="O68" s="8"/>
      <c r="P68" s="52"/>
      <c r="Q68" s="9">
        <f t="shared" si="0"/>
        <v>0</v>
      </c>
      <c r="R68" s="14"/>
      <c r="S68" s="15"/>
    </row>
    <row r="69" spans="1:19" x14ac:dyDescent="0.25">
      <c r="A69" s="5">
        <v>43616</v>
      </c>
      <c r="B69" s="6" t="s">
        <v>79</v>
      </c>
      <c r="C69" s="13"/>
      <c r="D69" s="71" t="s">
        <v>172</v>
      </c>
      <c r="E69" s="71" t="s">
        <v>173</v>
      </c>
      <c r="F69" s="72">
        <v>775978.23</v>
      </c>
      <c r="G69" s="72">
        <v>775978.23</v>
      </c>
      <c r="H69" s="9">
        <f t="shared" si="1"/>
        <v>0</v>
      </c>
      <c r="I69" s="56">
        <v>0.105073</v>
      </c>
      <c r="J69" s="56">
        <v>0.105073</v>
      </c>
      <c r="K69" s="7">
        <f t="shared" si="2"/>
        <v>0</v>
      </c>
      <c r="L69" s="56">
        <v>81534.3</v>
      </c>
      <c r="M69" s="56">
        <v>81534.3</v>
      </c>
      <c r="N69" s="22">
        <f t="shared" si="3"/>
        <v>0</v>
      </c>
      <c r="O69" s="8">
        <v>13351.26</v>
      </c>
      <c r="P69" s="52">
        <v>13351.26</v>
      </c>
      <c r="Q69" s="9">
        <f t="shared" si="0"/>
        <v>0</v>
      </c>
      <c r="R69" s="14"/>
      <c r="S69" s="15"/>
    </row>
    <row r="70" spans="1:19" x14ac:dyDescent="0.25">
      <c r="A70" s="5">
        <v>43616</v>
      </c>
      <c r="B70" s="6" t="s">
        <v>79</v>
      </c>
      <c r="C70" s="13"/>
      <c r="D70" s="71" t="s">
        <v>220</v>
      </c>
      <c r="E70" s="71" t="s">
        <v>221</v>
      </c>
      <c r="F70" s="72">
        <v>119791.24</v>
      </c>
      <c r="G70" s="72">
        <v>119791.24</v>
      </c>
      <c r="H70" s="9">
        <f t="shared" si="1"/>
        <v>0</v>
      </c>
      <c r="I70" s="56">
        <v>0.99418399999999996</v>
      </c>
      <c r="J70" s="56">
        <v>0.99418399999999996</v>
      </c>
      <c r="K70" s="7">
        <f t="shared" si="2"/>
        <v>0</v>
      </c>
      <c r="L70" s="56">
        <v>119094.54</v>
      </c>
      <c r="M70" s="56">
        <v>119094.54</v>
      </c>
      <c r="N70" s="22">
        <f t="shared" si="3"/>
        <v>0</v>
      </c>
      <c r="O70" s="8"/>
      <c r="P70" s="52"/>
      <c r="Q70" s="9">
        <f t="shared" si="0"/>
        <v>0</v>
      </c>
      <c r="R70" s="14"/>
      <c r="S70" s="15"/>
    </row>
    <row r="71" spans="1:19" x14ac:dyDescent="0.25">
      <c r="A71" s="5">
        <v>43616</v>
      </c>
      <c r="B71" s="6" t="s">
        <v>79</v>
      </c>
      <c r="C71" s="13"/>
      <c r="D71" s="71" t="s">
        <v>235</v>
      </c>
      <c r="E71" s="71" t="s">
        <v>236</v>
      </c>
      <c r="F71" s="72">
        <v>433553</v>
      </c>
      <c r="G71" s="72">
        <v>433553</v>
      </c>
      <c r="H71" s="9">
        <f t="shared" si="1"/>
        <v>0</v>
      </c>
      <c r="I71" s="56">
        <v>9.2099999999999994E-3</v>
      </c>
      <c r="J71" s="56">
        <v>9.2099999999999994E-3</v>
      </c>
      <c r="K71" s="7">
        <f t="shared" si="2"/>
        <v>0</v>
      </c>
      <c r="L71" s="56">
        <v>3993.12</v>
      </c>
      <c r="M71" s="56">
        <v>3993.12</v>
      </c>
      <c r="N71" s="22">
        <f t="shared" si="3"/>
        <v>0</v>
      </c>
      <c r="O71" s="8">
        <v>10788.67</v>
      </c>
      <c r="P71" s="52">
        <v>10788.67</v>
      </c>
      <c r="Q71" s="9">
        <f t="shared" si="0"/>
        <v>0</v>
      </c>
      <c r="R71" s="14"/>
      <c r="S71" s="15"/>
    </row>
    <row r="72" spans="1:19" x14ac:dyDescent="0.25">
      <c r="A72" s="5">
        <v>43616</v>
      </c>
      <c r="B72" s="6" t="s">
        <v>79</v>
      </c>
      <c r="C72" s="13"/>
      <c r="D72" s="71" t="s">
        <v>196</v>
      </c>
      <c r="E72" s="71" t="s">
        <v>197</v>
      </c>
      <c r="F72" s="72">
        <v>52901.75</v>
      </c>
      <c r="G72" s="72">
        <v>52901.75</v>
      </c>
      <c r="H72" s="9">
        <f t="shared" si="1"/>
        <v>0</v>
      </c>
      <c r="I72" s="56">
        <v>0.69284999999999997</v>
      </c>
      <c r="J72" s="56">
        <v>0.69284999999999997</v>
      </c>
      <c r="K72" s="7">
        <f t="shared" si="2"/>
        <v>0</v>
      </c>
      <c r="L72" s="56">
        <v>36652.97</v>
      </c>
      <c r="M72" s="56">
        <v>36652.97</v>
      </c>
      <c r="N72" s="22">
        <f t="shared" si="3"/>
        <v>0</v>
      </c>
      <c r="O72" s="8">
        <v>6736.04</v>
      </c>
      <c r="P72" s="52">
        <v>6736.04</v>
      </c>
      <c r="Q72" s="9">
        <f t="shared" si="0"/>
        <v>0</v>
      </c>
      <c r="R72" s="14"/>
      <c r="S72" s="15"/>
    </row>
    <row r="73" spans="1:19" x14ac:dyDescent="0.25">
      <c r="A73" s="5">
        <v>43616</v>
      </c>
      <c r="B73" s="6" t="s">
        <v>79</v>
      </c>
      <c r="D73" s="71" t="s">
        <v>245</v>
      </c>
      <c r="E73" s="71" t="s">
        <v>246</v>
      </c>
      <c r="F73" s="72">
        <v>69005.64</v>
      </c>
      <c r="G73" s="72">
        <v>69005.64</v>
      </c>
      <c r="H73" s="9">
        <f t="shared" si="1"/>
        <v>0</v>
      </c>
      <c r="I73" s="56">
        <v>1.11435</v>
      </c>
      <c r="J73" s="56">
        <v>1.11435</v>
      </c>
      <c r="K73" s="7">
        <f t="shared" si="2"/>
        <v>0</v>
      </c>
      <c r="L73" s="56">
        <v>76896.45</v>
      </c>
      <c r="M73" s="56">
        <v>76896.45</v>
      </c>
      <c r="N73" s="22">
        <f t="shared" si="3"/>
        <v>0</v>
      </c>
      <c r="O73" s="8"/>
      <c r="P73" s="52"/>
      <c r="Q73" s="9">
        <f t="shared" si="0"/>
        <v>0</v>
      </c>
    </row>
    <row r="74" spans="1:19" x14ac:dyDescent="0.25">
      <c r="A74" s="5">
        <v>43616</v>
      </c>
      <c r="B74" s="6" t="s">
        <v>79</v>
      </c>
      <c r="D74" s="71" t="s">
        <v>402</v>
      </c>
      <c r="E74" s="71" t="s">
        <v>264</v>
      </c>
      <c r="F74" s="72">
        <v>-0.35</v>
      </c>
      <c r="G74" s="72">
        <v>0</v>
      </c>
      <c r="H74" s="9">
        <f t="shared" si="1"/>
        <v>-0.35</v>
      </c>
      <c r="I74" s="56">
        <f t="shared" ref="I74" si="4">L74/F74</f>
        <v>1</v>
      </c>
      <c r="J74" s="56">
        <v>1</v>
      </c>
      <c r="K74" s="7">
        <f t="shared" si="2"/>
        <v>0</v>
      </c>
      <c r="L74" s="56">
        <v>-0.35</v>
      </c>
      <c r="M74" s="56">
        <v>0</v>
      </c>
      <c r="N74" s="22">
        <f t="shared" si="3"/>
        <v>-0.35</v>
      </c>
      <c r="O74" s="8"/>
      <c r="P74" s="52"/>
      <c r="Q74" s="9">
        <f t="shared" si="0"/>
        <v>0</v>
      </c>
      <c r="R74" s="14" t="s">
        <v>403</v>
      </c>
    </row>
    <row r="75" spans="1:19" x14ac:dyDescent="0.25">
      <c r="A75" s="5"/>
    </row>
    <row r="76" spans="1:19" x14ac:dyDescent="0.25">
      <c r="A76" s="5"/>
      <c r="I76" s="83"/>
      <c r="J76" s="83"/>
    </row>
    <row r="77" spans="1:19" x14ac:dyDescent="0.25">
      <c r="A77" s="5"/>
      <c r="I77" s="83"/>
      <c r="J77" s="83"/>
    </row>
    <row r="78" spans="1:19" x14ac:dyDescent="0.25">
      <c r="A78" s="5"/>
      <c r="I78" s="83"/>
      <c r="J78" s="83"/>
    </row>
    <row r="79" spans="1:19" x14ac:dyDescent="0.25">
      <c r="I79" s="83"/>
      <c r="J79" s="83"/>
    </row>
    <row r="80" spans="1:19" x14ac:dyDescent="0.25">
      <c r="I80" s="83"/>
      <c r="J80" s="83"/>
    </row>
    <row r="81" spans="9:10" x14ac:dyDescent="0.25">
      <c r="I81" s="83"/>
      <c r="J81" s="83"/>
    </row>
    <row r="82" spans="9:10" x14ac:dyDescent="0.25">
      <c r="I82" s="83"/>
      <c r="J82" s="83"/>
    </row>
    <row r="83" spans="9:10" x14ac:dyDescent="0.25">
      <c r="I83" s="83"/>
      <c r="J83" s="83"/>
    </row>
  </sheetData>
  <sortState xmlns:xlrd2="http://schemas.microsoft.com/office/spreadsheetml/2017/richdata2" ref="D13:N75">
    <sortCondition ref="D13:D75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8" type="noConversion"/>
  <dataValidations count="1">
    <dataValidation type="list" allowBlank="1" showInputMessage="1" showErrorMessage="1" sqref="C13:C72" xr:uid="{00000000-0002-0000-0100-000000000000}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H65"/>
  <sheetViews>
    <sheetView workbookViewId="0"/>
  </sheetViews>
  <sheetFormatPr defaultRowHeight="13.2" x14ac:dyDescent="0.25"/>
  <cols>
    <col min="1" max="1" width="36.33203125" customWidth="1"/>
    <col min="2" max="2" width="16.33203125" customWidth="1"/>
    <col min="3" max="3" width="19.5546875" customWidth="1"/>
    <col min="4" max="4" width="17" customWidth="1"/>
    <col min="5" max="5" width="16.5546875" customWidth="1"/>
    <col min="6" max="6" width="20.6640625" customWidth="1"/>
    <col min="7" max="7" width="20.33203125" customWidth="1"/>
    <col min="8" max="8" width="22.33203125" customWidth="1"/>
  </cols>
  <sheetData>
    <row r="1" spans="1:8" x14ac:dyDescent="0.25">
      <c r="A1" s="69" t="s">
        <v>382</v>
      </c>
      <c r="B1" s="69" t="s">
        <v>249</v>
      </c>
      <c r="C1" s="70" t="s">
        <v>253</v>
      </c>
      <c r="D1" s="70" t="s">
        <v>383</v>
      </c>
      <c r="E1" s="69" t="s">
        <v>384</v>
      </c>
      <c r="F1" s="70" t="s">
        <v>385</v>
      </c>
      <c r="G1" s="70" t="s">
        <v>386</v>
      </c>
      <c r="H1" s="69" t="s">
        <v>387</v>
      </c>
    </row>
    <row r="2" spans="1:8" x14ac:dyDescent="0.25">
      <c r="A2" s="71" t="s">
        <v>215</v>
      </c>
      <c r="B2" s="71" t="s">
        <v>60</v>
      </c>
      <c r="C2" s="72">
        <v>14526</v>
      </c>
      <c r="D2" s="73">
        <v>590928.76</v>
      </c>
      <c r="E2" s="71" t="s">
        <v>264</v>
      </c>
      <c r="F2" s="73">
        <v>44.82</v>
      </c>
      <c r="G2" s="73">
        <v>651055.31999999995</v>
      </c>
      <c r="H2" s="71" t="s">
        <v>264</v>
      </c>
    </row>
    <row r="3" spans="1:8" x14ac:dyDescent="0.25">
      <c r="A3" s="71" t="s">
        <v>184</v>
      </c>
      <c r="B3" s="71">
        <v>602150005</v>
      </c>
      <c r="C3" s="72">
        <v>18000</v>
      </c>
      <c r="D3" s="73">
        <v>497005</v>
      </c>
      <c r="E3" s="71" t="s">
        <v>236</v>
      </c>
      <c r="F3" s="73">
        <v>16.578402000000001</v>
      </c>
      <c r="G3" s="73">
        <v>298411.24</v>
      </c>
      <c r="H3" s="71" t="s">
        <v>264</v>
      </c>
    </row>
    <row r="4" spans="1:8" x14ac:dyDescent="0.25">
      <c r="A4" s="71" t="s">
        <v>239</v>
      </c>
      <c r="B4" s="71">
        <v>606660009</v>
      </c>
      <c r="C4" s="72">
        <v>112883</v>
      </c>
      <c r="D4" s="73">
        <v>1319769.48</v>
      </c>
      <c r="E4" s="71" t="s">
        <v>197</v>
      </c>
      <c r="F4" s="73">
        <v>11.418167</v>
      </c>
      <c r="G4" s="73">
        <v>1288916.92</v>
      </c>
      <c r="H4" s="71" t="s">
        <v>264</v>
      </c>
    </row>
    <row r="5" spans="1:8" x14ac:dyDescent="0.25">
      <c r="A5" s="71" t="s">
        <v>237</v>
      </c>
      <c r="B5" s="71">
        <v>605460005</v>
      </c>
      <c r="C5" s="72">
        <v>86685</v>
      </c>
      <c r="D5" s="73">
        <v>702590.03</v>
      </c>
      <c r="E5" s="71" t="s">
        <v>236</v>
      </c>
      <c r="F5" s="73">
        <v>10.306240000000001</v>
      </c>
      <c r="G5" s="73">
        <v>893396.41</v>
      </c>
      <c r="H5" s="71" t="s">
        <v>264</v>
      </c>
    </row>
    <row r="6" spans="1:8" x14ac:dyDescent="0.25">
      <c r="A6" s="71" t="s">
        <v>70</v>
      </c>
      <c r="B6" s="71">
        <v>712459908</v>
      </c>
      <c r="C6" s="72">
        <v>6300</v>
      </c>
      <c r="D6" s="73">
        <v>953629.32</v>
      </c>
      <c r="E6" s="71" t="s">
        <v>221</v>
      </c>
      <c r="F6" s="73">
        <v>165.631058</v>
      </c>
      <c r="G6" s="73">
        <v>1043475.67</v>
      </c>
      <c r="H6" s="71" t="s">
        <v>264</v>
      </c>
    </row>
    <row r="7" spans="1:8" x14ac:dyDescent="0.25">
      <c r="A7" s="71" t="s">
        <v>198</v>
      </c>
      <c r="B7" s="71" t="s">
        <v>199</v>
      </c>
      <c r="C7" s="72">
        <v>40670</v>
      </c>
      <c r="D7" s="73">
        <v>1213132.1200000001</v>
      </c>
      <c r="E7" s="71" t="s">
        <v>219</v>
      </c>
      <c r="F7" s="73">
        <v>26.657457000000001</v>
      </c>
      <c r="G7" s="73">
        <v>1084158.79</v>
      </c>
      <c r="H7" s="71" t="s">
        <v>264</v>
      </c>
    </row>
    <row r="8" spans="1:8" x14ac:dyDescent="0.25">
      <c r="A8" s="71" t="s">
        <v>195</v>
      </c>
      <c r="B8" s="71">
        <v>124765108</v>
      </c>
      <c r="C8" s="72">
        <v>61706</v>
      </c>
      <c r="D8" s="73">
        <v>976474.74</v>
      </c>
      <c r="E8" s="71" t="s">
        <v>264</v>
      </c>
      <c r="F8" s="73">
        <v>25.49</v>
      </c>
      <c r="G8" s="73">
        <v>1572885.94</v>
      </c>
      <c r="H8" s="71" t="s">
        <v>264</v>
      </c>
    </row>
    <row r="9" spans="1:8" x14ac:dyDescent="0.25">
      <c r="A9" s="71" t="s">
        <v>231</v>
      </c>
      <c r="B9" s="71" t="s">
        <v>165</v>
      </c>
      <c r="C9" s="72">
        <v>27647</v>
      </c>
      <c r="D9" s="73">
        <v>1367701.97</v>
      </c>
      <c r="E9" s="71" t="s">
        <v>264</v>
      </c>
      <c r="F9" s="73">
        <v>72.86</v>
      </c>
      <c r="G9" s="73">
        <v>2014360.42</v>
      </c>
      <c r="H9" s="71" t="s">
        <v>264</v>
      </c>
    </row>
    <row r="10" spans="1:8" x14ac:dyDescent="0.25">
      <c r="A10" s="71" t="s">
        <v>62</v>
      </c>
      <c r="B10" s="71" t="s">
        <v>63</v>
      </c>
      <c r="C10" s="72">
        <v>13734</v>
      </c>
      <c r="D10" s="73">
        <v>1154331.31</v>
      </c>
      <c r="E10" s="71" t="s">
        <v>264</v>
      </c>
      <c r="F10" s="73">
        <v>110.28</v>
      </c>
      <c r="G10" s="73">
        <v>1514585.52</v>
      </c>
      <c r="H10" s="71" t="s">
        <v>264</v>
      </c>
    </row>
    <row r="11" spans="1:8" x14ac:dyDescent="0.25">
      <c r="A11" s="71" t="s">
        <v>204</v>
      </c>
      <c r="B11" s="71">
        <v>533004909</v>
      </c>
      <c r="C11" s="72">
        <v>11395</v>
      </c>
      <c r="D11" s="73">
        <v>976539.43</v>
      </c>
      <c r="E11" s="71" t="s">
        <v>246</v>
      </c>
      <c r="F11" s="73">
        <v>148.04141799999999</v>
      </c>
      <c r="G11" s="73">
        <v>1686931.96</v>
      </c>
      <c r="H11" s="71" t="s">
        <v>264</v>
      </c>
    </row>
    <row r="12" spans="1:8" x14ac:dyDescent="0.25">
      <c r="A12" s="71" t="s">
        <v>194</v>
      </c>
      <c r="B12" s="71" t="s">
        <v>76</v>
      </c>
      <c r="C12" s="72">
        <v>13944</v>
      </c>
      <c r="D12" s="73">
        <v>1367877.11</v>
      </c>
      <c r="E12" s="71" t="s">
        <v>264</v>
      </c>
      <c r="F12" s="73">
        <v>142.12</v>
      </c>
      <c r="G12" s="73">
        <v>1981721.28</v>
      </c>
      <c r="H12" s="71" t="s">
        <v>264</v>
      </c>
    </row>
    <row r="13" spans="1:8" x14ac:dyDescent="0.25">
      <c r="A13" s="71" t="s">
        <v>192</v>
      </c>
      <c r="B13" s="71">
        <v>292505104</v>
      </c>
      <c r="C13" s="72">
        <v>101063</v>
      </c>
      <c r="D13" s="73">
        <v>1101666.3700000001</v>
      </c>
      <c r="E13" s="71" t="s">
        <v>264</v>
      </c>
      <c r="F13" s="73">
        <v>5.27</v>
      </c>
      <c r="G13" s="73">
        <v>532602.01</v>
      </c>
      <c r="H13" s="71" t="s">
        <v>264</v>
      </c>
    </row>
    <row r="14" spans="1:8" x14ac:dyDescent="0.25">
      <c r="A14" s="71" t="s">
        <v>214</v>
      </c>
      <c r="B14" s="71">
        <v>294821608</v>
      </c>
      <c r="C14" s="72">
        <v>165319</v>
      </c>
      <c r="D14" s="73">
        <v>1138052.1100000001</v>
      </c>
      <c r="E14" s="71" t="s">
        <v>264</v>
      </c>
      <c r="F14" s="73">
        <v>9.67</v>
      </c>
      <c r="G14" s="73">
        <v>1598634.73</v>
      </c>
      <c r="H14" s="71" t="s">
        <v>264</v>
      </c>
    </row>
    <row r="15" spans="1:8" x14ac:dyDescent="0.25">
      <c r="A15" s="71" t="s">
        <v>203</v>
      </c>
      <c r="B15" s="71" t="s">
        <v>73</v>
      </c>
      <c r="C15" s="72">
        <v>14596</v>
      </c>
      <c r="D15" s="73">
        <v>958553.82</v>
      </c>
      <c r="E15" s="71" t="s">
        <v>264</v>
      </c>
      <c r="F15" s="73">
        <v>143.02000000000001</v>
      </c>
      <c r="G15" s="73">
        <v>2087519.92</v>
      </c>
      <c r="H15" s="71" t="s">
        <v>264</v>
      </c>
    </row>
    <row r="16" spans="1:8" x14ac:dyDescent="0.25">
      <c r="A16" s="71" t="s">
        <v>200</v>
      </c>
      <c r="B16" s="71" t="s">
        <v>67</v>
      </c>
      <c r="C16" s="72">
        <v>6324</v>
      </c>
      <c r="D16" s="73">
        <v>428470.85</v>
      </c>
      <c r="E16" s="71" t="s">
        <v>264</v>
      </c>
      <c r="F16" s="73">
        <v>113.64</v>
      </c>
      <c r="G16" s="73">
        <v>718659.36</v>
      </c>
      <c r="H16" s="71" t="s">
        <v>264</v>
      </c>
    </row>
    <row r="17" spans="1:8" x14ac:dyDescent="0.25">
      <c r="A17" s="71" t="s">
        <v>180</v>
      </c>
      <c r="B17" s="71">
        <v>398438408</v>
      </c>
      <c r="C17" s="72">
        <v>50445</v>
      </c>
      <c r="D17" s="73">
        <v>865596.57</v>
      </c>
      <c r="E17" s="71" t="s">
        <v>264</v>
      </c>
      <c r="F17" s="73">
        <v>17.59</v>
      </c>
      <c r="G17" s="73">
        <v>887327.55</v>
      </c>
      <c r="H17" s="71" t="s">
        <v>264</v>
      </c>
    </row>
    <row r="18" spans="1:8" x14ac:dyDescent="0.25">
      <c r="A18" s="71" t="s">
        <v>201</v>
      </c>
      <c r="B18" s="71" t="s">
        <v>77</v>
      </c>
      <c r="C18" s="72">
        <v>11424</v>
      </c>
      <c r="D18" s="73">
        <v>898138.91</v>
      </c>
      <c r="E18" s="71" t="s">
        <v>264</v>
      </c>
      <c r="F18" s="73">
        <v>141.56</v>
      </c>
      <c r="G18" s="73">
        <v>1617181.44</v>
      </c>
      <c r="H18" s="71" t="s">
        <v>264</v>
      </c>
    </row>
    <row r="19" spans="1:8" x14ac:dyDescent="0.25">
      <c r="A19" s="71" t="s">
        <v>217</v>
      </c>
      <c r="B19" s="71" t="s">
        <v>69</v>
      </c>
      <c r="C19" s="72">
        <v>22414</v>
      </c>
      <c r="D19" s="73">
        <v>412838.96</v>
      </c>
      <c r="E19" s="71" t="s">
        <v>264</v>
      </c>
      <c r="F19" s="73">
        <v>17.77</v>
      </c>
      <c r="G19" s="73">
        <v>398296.78</v>
      </c>
      <c r="H19" s="71" t="s">
        <v>264</v>
      </c>
    </row>
    <row r="20" spans="1:8" x14ac:dyDescent="0.25">
      <c r="A20" s="71" t="s">
        <v>61</v>
      </c>
      <c r="B20" s="71">
        <v>588950907</v>
      </c>
      <c r="C20" s="72">
        <v>53225</v>
      </c>
      <c r="D20" s="73">
        <v>1067159.77</v>
      </c>
      <c r="E20" s="71" t="s">
        <v>246</v>
      </c>
      <c r="F20" s="73">
        <v>17.923207999999999</v>
      </c>
      <c r="G20" s="73">
        <v>953962.74</v>
      </c>
      <c r="H20" s="71" t="s">
        <v>264</v>
      </c>
    </row>
    <row r="21" spans="1:8" x14ac:dyDescent="0.25">
      <c r="A21" s="71" t="s">
        <v>189</v>
      </c>
      <c r="B21" s="71" t="s">
        <v>161</v>
      </c>
      <c r="C21" s="72">
        <v>22201</v>
      </c>
      <c r="D21" s="73">
        <v>1045365.85</v>
      </c>
      <c r="E21" s="71" t="s">
        <v>264</v>
      </c>
      <c r="F21" s="73">
        <v>65.16</v>
      </c>
      <c r="G21" s="73">
        <v>1446617.16</v>
      </c>
      <c r="H21" s="71" t="s">
        <v>264</v>
      </c>
    </row>
    <row r="22" spans="1:8" x14ac:dyDescent="0.25">
      <c r="A22" s="71" t="s">
        <v>71</v>
      </c>
      <c r="B22" s="71" t="s">
        <v>72</v>
      </c>
      <c r="C22" s="72">
        <v>17843</v>
      </c>
      <c r="D22" s="73">
        <v>669096.59</v>
      </c>
      <c r="E22" s="71" t="s">
        <v>264</v>
      </c>
      <c r="F22" s="73">
        <v>73.709999999999994</v>
      </c>
      <c r="G22" s="73">
        <v>1315207.53</v>
      </c>
      <c r="H22" s="71" t="s">
        <v>264</v>
      </c>
    </row>
    <row r="23" spans="1:8" x14ac:dyDescent="0.25">
      <c r="A23" s="71" t="s">
        <v>65</v>
      </c>
      <c r="B23" s="71" t="s">
        <v>228</v>
      </c>
      <c r="C23" s="72">
        <v>18000</v>
      </c>
      <c r="D23" s="73">
        <v>946195.59</v>
      </c>
      <c r="E23" s="71" t="s">
        <v>221</v>
      </c>
      <c r="F23" s="73">
        <v>39.439279999999997</v>
      </c>
      <c r="G23" s="73">
        <v>709907.04</v>
      </c>
      <c r="H23" s="71" t="s">
        <v>264</v>
      </c>
    </row>
    <row r="24" spans="1:8" x14ac:dyDescent="0.25">
      <c r="A24" s="71" t="s">
        <v>193</v>
      </c>
      <c r="B24" s="71" t="s">
        <v>80</v>
      </c>
      <c r="C24" s="72">
        <v>79740</v>
      </c>
      <c r="D24" s="73">
        <v>677848.87</v>
      </c>
      <c r="E24" s="71" t="s">
        <v>264</v>
      </c>
      <c r="F24" s="73">
        <v>7.835</v>
      </c>
      <c r="G24" s="73">
        <v>624762.9</v>
      </c>
      <c r="H24" s="71" t="s">
        <v>264</v>
      </c>
    </row>
    <row r="25" spans="1:8" x14ac:dyDescent="0.25">
      <c r="A25" s="71" t="s">
        <v>188</v>
      </c>
      <c r="B25" s="71" t="s">
        <v>74</v>
      </c>
      <c r="C25" s="72">
        <v>38552</v>
      </c>
      <c r="D25" s="73">
        <v>1675194.86</v>
      </c>
      <c r="E25" s="71" t="s">
        <v>264</v>
      </c>
      <c r="F25" s="73">
        <v>29.1</v>
      </c>
      <c r="G25" s="73">
        <v>1121863.2</v>
      </c>
      <c r="H25" s="71" t="s">
        <v>264</v>
      </c>
    </row>
    <row r="26" spans="1:8" x14ac:dyDescent="0.25">
      <c r="A26" s="71" t="s">
        <v>227</v>
      </c>
      <c r="B26" s="71" t="s">
        <v>75</v>
      </c>
      <c r="C26" s="72">
        <v>28127</v>
      </c>
      <c r="D26" s="73">
        <v>685821.18</v>
      </c>
      <c r="E26" s="71" t="s">
        <v>264</v>
      </c>
      <c r="F26" s="73">
        <v>36.06</v>
      </c>
      <c r="G26" s="73">
        <v>1014259.62</v>
      </c>
      <c r="H26" s="71" t="s">
        <v>264</v>
      </c>
    </row>
    <row r="27" spans="1:8" x14ac:dyDescent="0.25">
      <c r="A27" s="71" t="s">
        <v>225</v>
      </c>
      <c r="B27" s="71" t="s">
        <v>226</v>
      </c>
      <c r="C27" s="72">
        <v>21850</v>
      </c>
      <c r="D27" s="73">
        <v>1318338.1100000001</v>
      </c>
      <c r="E27" s="71" t="s">
        <v>219</v>
      </c>
      <c r="F27" s="73">
        <v>66.599529000000004</v>
      </c>
      <c r="G27" s="73">
        <v>1455199.72</v>
      </c>
      <c r="H27" s="71" t="s">
        <v>264</v>
      </c>
    </row>
    <row r="28" spans="1:8" x14ac:dyDescent="0.25">
      <c r="A28" s="71" t="s">
        <v>176</v>
      </c>
      <c r="B28" s="71">
        <v>733337901</v>
      </c>
      <c r="C28" s="72">
        <v>6754</v>
      </c>
      <c r="D28" s="73">
        <v>1211163.8600000001</v>
      </c>
      <c r="E28" s="71" t="s">
        <v>221</v>
      </c>
      <c r="F28" s="73">
        <v>306.60635300000001</v>
      </c>
      <c r="G28" s="73">
        <v>2070819.31</v>
      </c>
      <c r="H28" s="71" t="s">
        <v>264</v>
      </c>
    </row>
    <row r="29" spans="1:8" x14ac:dyDescent="0.25">
      <c r="A29" s="71" t="s">
        <v>240</v>
      </c>
      <c r="B29" s="71">
        <v>655580009</v>
      </c>
      <c r="C29" s="72">
        <v>22900</v>
      </c>
      <c r="D29" s="73">
        <v>799104.8</v>
      </c>
      <c r="E29" s="71" t="s">
        <v>236</v>
      </c>
      <c r="F29" s="73">
        <v>35.090950999999997</v>
      </c>
      <c r="G29" s="73">
        <v>803582.78</v>
      </c>
      <c r="H29" s="71" t="s">
        <v>264</v>
      </c>
    </row>
    <row r="30" spans="1:8" x14ac:dyDescent="0.25">
      <c r="A30" s="71" t="s">
        <v>229</v>
      </c>
      <c r="B30" s="71">
        <v>589339209</v>
      </c>
      <c r="C30" s="72">
        <v>73023</v>
      </c>
      <c r="D30" s="73">
        <v>1599533.54</v>
      </c>
      <c r="E30" s="71" t="s">
        <v>264</v>
      </c>
      <c r="F30" s="73">
        <v>19.309999999999999</v>
      </c>
      <c r="G30" s="73">
        <v>1410074.13</v>
      </c>
      <c r="H30" s="71" t="s">
        <v>264</v>
      </c>
    </row>
    <row r="31" spans="1:8" x14ac:dyDescent="0.25">
      <c r="A31" s="71" t="s">
        <v>242</v>
      </c>
      <c r="B31" s="71">
        <v>664068004</v>
      </c>
      <c r="C31" s="72">
        <v>13518</v>
      </c>
      <c r="D31" s="73">
        <v>1218935.05</v>
      </c>
      <c r="E31" s="71" t="s">
        <v>236</v>
      </c>
      <c r="F31" s="73">
        <v>125.166935</v>
      </c>
      <c r="G31" s="73">
        <v>1692006.63</v>
      </c>
      <c r="H31" s="71" t="s">
        <v>264</v>
      </c>
    </row>
    <row r="32" spans="1:8" x14ac:dyDescent="0.25">
      <c r="A32" s="71" t="s">
        <v>209</v>
      </c>
      <c r="B32" s="71">
        <v>665942009</v>
      </c>
      <c r="C32" s="72">
        <v>24737</v>
      </c>
      <c r="D32" s="73">
        <v>1074572.6399999999</v>
      </c>
      <c r="E32" s="71" t="s">
        <v>236</v>
      </c>
      <c r="F32" s="73">
        <v>47.524751999999999</v>
      </c>
      <c r="G32" s="73">
        <v>1175619.8</v>
      </c>
      <c r="H32" s="71" t="s">
        <v>264</v>
      </c>
    </row>
    <row r="33" spans="1:8" x14ac:dyDescent="0.25">
      <c r="A33" s="71" t="s">
        <v>170</v>
      </c>
      <c r="B33" s="71">
        <v>683715106</v>
      </c>
      <c r="C33" s="72">
        <v>30760</v>
      </c>
      <c r="D33" s="73">
        <v>1063849.21</v>
      </c>
      <c r="E33" s="71" t="s">
        <v>264</v>
      </c>
      <c r="F33" s="73">
        <v>39.72</v>
      </c>
      <c r="G33" s="73">
        <v>1221787.2</v>
      </c>
      <c r="H33" s="71" t="s">
        <v>264</v>
      </c>
    </row>
    <row r="34" spans="1:8" x14ac:dyDescent="0.25">
      <c r="A34" s="71" t="s">
        <v>233</v>
      </c>
      <c r="B34" s="71">
        <v>686330101</v>
      </c>
      <c r="C34" s="72">
        <v>10507</v>
      </c>
      <c r="D34" s="73">
        <v>843980.32</v>
      </c>
      <c r="E34" s="71" t="s">
        <v>264</v>
      </c>
      <c r="F34" s="73">
        <v>70.459999999999994</v>
      </c>
      <c r="G34" s="73">
        <v>740323.22</v>
      </c>
      <c r="H34" s="71" t="s">
        <v>264</v>
      </c>
    </row>
    <row r="35" spans="1:8" x14ac:dyDescent="0.25">
      <c r="A35" s="71" t="s">
        <v>169</v>
      </c>
      <c r="B35" s="71">
        <v>626986905</v>
      </c>
      <c r="C35" s="72">
        <v>16951</v>
      </c>
      <c r="D35" s="73">
        <v>1092695.1399999999</v>
      </c>
      <c r="E35" s="71" t="s">
        <v>236</v>
      </c>
      <c r="F35" s="73">
        <v>61.892701000000002</v>
      </c>
      <c r="G35" s="73">
        <v>1049143.17</v>
      </c>
      <c r="H35" s="71" t="s">
        <v>264</v>
      </c>
    </row>
    <row r="36" spans="1:8" x14ac:dyDescent="0.25">
      <c r="A36" s="71" t="s">
        <v>232</v>
      </c>
      <c r="B36" s="71">
        <v>705015105</v>
      </c>
      <c r="C36" s="72">
        <v>99014</v>
      </c>
      <c r="D36" s="73">
        <v>1181340.82</v>
      </c>
      <c r="E36" s="71" t="s">
        <v>264</v>
      </c>
      <c r="F36" s="73">
        <v>9.93</v>
      </c>
      <c r="G36" s="73">
        <v>983209.02</v>
      </c>
      <c r="H36" s="71" t="s">
        <v>264</v>
      </c>
    </row>
    <row r="37" spans="1:8" x14ac:dyDescent="0.25">
      <c r="A37" s="71" t="s">
        <v>208</v>
      </c>
      <c r="B37" s="71">
        <v>622959906</v>
      </c>
      <c r="C37" s="72">
        <v>171810</v>
      </c>
      <c r="D37" s="73">
        <v>1464470.48</v>
      </c>
      <c r="E37" s="71" t="s">
        <v>236</v>
      </c>
      <c r="F37" s="73">
        <v>10.453602999999999</v>
      </c>
      <c r="G37" s="73">
        <v>1796033.62</v>
      </c>
      <c r="H37" s="71" t="s">
        <v>264</v>
      </c>
    </row>
    <row r="38" spans="1:8" x14ac:dyDescent="0.25">
      <c r="A38" s="71" t="s">
        <v>174</v>
      </c>
      <c r="B38" s="71">
        <v>803054204</v>
      </c>
      <c r="C38" s="72">
        <v>13700</v>
      </c>
      <c r="D38" s="73">
        <v>1379457.16</v>
      </c>
      <c r="E38" s="71" t="s">
        <v>264</v>
      </c>
      <c r="F38" s="73">
        <v>123.08</v>
      </c>
      <c r="G38" s="73">
        <v>1686196</v>
      </c>
      <c r="H38" s="71" t="s">
        <v>264</v>
      </c>
    </row>
    <row r="39" spans="1:8" x14ac:dyDescent="0.25">
      <c r="A39" s="71" t="s">
        <v>223</v>
      </c>
      <c r="B39" s="71">
        <v>661650903</v>
      </c>
      <c r="C39" s="72">
        <v>20275</v>
      </c>
      <c r="D39" s="73">
        <v>387644.12</v>
      </c>
      <c r="E39" s="71" t="s">
        <v>236</v>
      </c>
      <c r="F39" s="73">
        <v>14.736357</v>
      </c>
      <c r="G39" s="73">
        <v>298779.65000000002</v>
      </c>
      <c r="H39" s="71" t="s">
        <v>264</v>
      </c>
    </row>
    <row r="40" spans="1:8" x14ac:dyDescent="0.25">
      <c r="A40" s="71" t="s">
        <v>202</v>
      </c>
      <c r="B40" s="71" t="s">
        <v>83</v>
      </c>
      <c r="C40" s="72">
        <v>8300</v>
      </c>
      <c r="D40" s="73">
        <v>1467780.66</v>
      </c>
      <c r="E40" s="71" t="s">
        <v>264</v>
      </c>
      <c r="F40" s="73">
        <v>274.89999999999998</v>
      </c>
      <c r="G40" s="73">
        <v>2281670</v>
      </c>
      <c r="H40" s="71" t="s">
        <v>264</v>
      </c>
    </row>
    <row r="41" spans="1:8" x14ac:dyDescent="0.25">
      <c r="A41" s="71" t="s">
        <v>222</v>
      </c>
      <c r="B41" s="71" t="s">
        <v>64</v>
      </c>
      <c r="C41" s="72">
        <v>40885</v>
      </c>
      <c r="D41" s="73">
        <v>1351842.11</v>
      </c>
      <c r="E41" s="71" t="s">
        <v>264</v>
      </c>
      <c r="F41" s="73">
        <v>42.27</v>
      </c>
      <c r="G41" s="73">
        <v>1728208.95</v>
      </c>
      <c r="H41" s="71" t="s">
        <v>264</v>
      </c>
    </row>
    <row r="42" spans="1:8" x14ac:dyDescent="0.25">
      <c r="A42" s="71" t="s">
        <v>186</v>
      </c>
      <c r="B42" s="71" t="s">
        <v>187</v>
      </c>
      <c r="C42" s="72">
        <v>33623</v>
      </c>
      <c r="D42" s="73">
        <v>645299.34</v>
      </c>
      <c r="E42" s="71" t="s">
        <v>219</v>
      </c>
      <c r="F42" s="73">
        <v>18.15606</v>
      </c>
      <c r="G42" s="73">
        <v>610461.22</v>
      </c>
      <c r="H42" s="71" t="s">
        <v>264</v>
      </c>
    </row>
    <row r="43" spans="1:8" x14ac:dyDescent="0.25">
      <c r="A43" s="71" t="s">
        <v>247</v>
      </c>
      <c r="B43" s="71">
        <v>835699307</v>
      </c>
      <c r="C43" s="72">
        <v>41226</v>
      </c>
      <c r="D43" s="73">
        <v>1340484.27</v>
      </c>
      <c r="E43" s="71" t="s">
        <v>264</v>
      </c>
      <c r="F43" s="73">
        <v>48</v>
      </c>
      <c r="G43" s="73">
        <v>1978848</v>
      </c>
      <c r="H43" s="71" t="s">
        <v>264</v>
      </c>
    </row>
    <row r="44" spans="1:8" x14ac:dyDescent="0.25">
      <c r="A44" s="71" t="s">
        <v>401</v>
      </c>
      <c r="B44" s="71" t="s">
        <v>78</v>
      </c>
      <c r="C44" s="72">
        <v>77042</v>
      </c>
      <c r="D44" s="73">
        <v>827053</v>
      </c>
      <c r="E44" s="71" t="s">
        <v>264</v>
      </c>
      <c r="F44" s="73">
        <v>11.59</v>
      </c>
      <c r="G44" s="73">
        <v>892916.78</v>
      </c>
      <c r="H44" s="71" t="s">
        <v>264</v>
      </c>
    </row>
    <row r="45" spans="1:8" x14ac:dyDescent="0.25">
      <c r="A45" s="71" t="s">
        <v>212</v>
      </c>
      <c r="B45" s="71">
        <v>861012102</v>
      </c>
      <c r="C45" s="72">
        <v>64583</v>
      </c>
      <c r="D45" s="73">
        <v>626388.98</v>
      </c>
      <c r="E45" s="71" t="s">
        <v>264</v>
      </c>
      <c r="F45" s="73">
        <v>15.04</v>
      </c>
      <c r="G45" s="73">
        <v>971328.32</v>
      </c>
      <c r="H45" s="71" t="s">
        <v>264</v>
      </c>
    </row>
    <row r="46" spans="1:8" x14ac:dyDescent="0.25">
      <c r="A46" s="71" t="s">
        <v>66</v>
      </c>
      <c r="B46" s="71">
        <v>635640006</v>
      </c>
      <c r="C46" s="72">
        <v>18896</v>
      </c>
      <c r="D46" s="73">
        <v>716621.27</v>
      </c>
      <c r="E46" s="71" t="s">
        <v>236</v>
      </c>
      <c r="F46" s="73">
        <v>23.228183000000001</v>
      </c>
      <c r="G46" s="73">
        <v>438919.75</v>
      </c>
      <c r="H46" s="71" t="s">
        <v>264</v>
      </c>
    </row>
    <row r="47" spans="1:8" x14ac:dyDescent="0.25">
      <c r="A47" s="71" t="s">
        <v>205</v>
      </c>
      <c r="B47" s="71" t="s">
        <v>206</v>
      </c>
      <c r="C47" s="72">
        <v>22463</v>
      </c>
      <c r="D47" s="73">
        <v>1625671.05</v>
      </c>
      <c r="E47" s="71" t="s">
        <v>246</v>
      </c>
      <c r="F47" s="73">
        <v>93.449404000000001</v>
      </c>
      <c r="G47" s="73">
        <v>2099153.96</v>
      </c>
      <c r="H47" s="71" t="s">
        <v>264</v>
      </c>
    </row>
    <row r="48" spans="1:8" x14ac:dyDescent="0.25">
      <c r="A48" s="71" t="s">
        <v>177</v>
      </c>
      <c r="B48" s="71" t="s">
        <v>81</v>
      </c>
      <c r="C48" s="72">
        <v>6000</v>
      </c>
      <c r="D48" s="73">
        <v>125800.2</v>
      </c>
      <c r="E48" s="71" t="s">
        <v>264</v>
      </c>
      <c r="F48" s="73">
        <v>23.349900000000002</v>
      </c>
      <c r="G48" s="73">
        <v>140099.4</v>
      </c>
      <c r="H48" s="71" t="s">
        <v>264</v>
      </c>
    </row>
    <row r="49" spans="1:8" x14ac:dyDescent="0.25">
      <c r="A49" s="71" t="s">
        <v>190</v>
      </c>
      <c r="B49" s="71">
        <v>686930009</v>
      </c>
      <c r="C49" s="72">
        <v>10891</v>
      </c>
      <c r="D49" s="73">
        <v>735842.12</v>
      </c>
      <c r="E49" s="71" t="s">
        <v>236</v>
      </c>
      <c r="F49" s="73">
        <v>68.155653000000001</v>
      </c>
      <c r="G49" s="73">
        <v>742283.21</v>
      </c>
      <c r="H49" s="71" t="s">
        <v>264</v>
      </c>
    </row>
    <row r="50" spans="1:8" x14ac:dyDescent="0.25">
      <c r="A50" s="71" t="s">
        <v>182</v>
      </c>
      <c r="B50" s="71">
        <v>878742204</v>
      </c>
      <c r="C50" s="72">
        <v>26789</v>
      </c>
      <c r="D50" s="73">
        <v>470215.13</v>
      </c>
      <c r="E50" s="71" t="s">
        <v>264</v>
      </c>
      <c r="F50" s="73">
        <v>20.309999999999999</v>
      </c>
      <c r="G50" s="73">
        <v>544084.59</v>
      </c>
      <c r="H50" s="71" t="s">
        <v>264</v>
      </c>
    </row>
    <row r="51" spans="1:8" x14ac:dyDescent="0.25">
      <c r="A51" s="71" t="s">
        <v>216</v>
      </c>
      <c r="B51" s="71">
        <v>599933900</v>
      </c>
      <c r="C51" s="72">
        <v>8400</v>
      </c>
      <c r="D51" s="73">
        <v>1524006.27</v>
      </c>
      <c r="E51" s="71" t="s">
        <v>246</v>
      </c>
      <c r="F51" s="73">
        <v>191.668227</v>
      </c>
      <c r="G51" s="73">
        <v>1610013.1</v>
      </c>
      <c r="H51" s="71" t="s">
        <v>264</v>
      </c>
    </row>
    <row r="52" spans="1:8" x14ac:dyDescent="0.25">
      <c r="A52" s="71" t="s">
        <v>178</v>
      </c>
      <c r="B52" s="71" t="s">
        <v>179</v>
      </c>
      <c r="C52" s="72">
        <v>59863</v>
      </c>
      <c r="D52" s="73">
        <v>515852.82</v>
      </c>
      <c r="E52" s="71" t="s">
        <v>197</v>
      </c>
      <c r="F52" s="73">
        <v>10.427391</v>
      </c>
      <c r="G52" s="73">
        <v>624214.93000000005</v>
      </c>
      <c r="H52" s="71" t="s">
        <v>264</v>
      </c>
    </row>
    <row r="53" spans="1:8" x14ac:dyDescent="0.25">
      <c r="A53" s="71" t="s">
        <v>207</v>
      </c>
      <c r="B53" s="71" t="s">
        <v>68</v>
      </c>
      <c r="C53" s="72">
        <v>30672</v>
      </c>
      <c r="D53" s="73">
        <v>242869.47</v>
      </c>
      <c r="E53" s="71" t="s">
        <v>264</v>
      </c>
      <c r="F53" s="73">
        <v>59.31</v>
      </c>
      <c r="G53" s="73">
        <v>1819156.32</v>
      </c>
      <c r="H53" s="71" t="s">
        <v>264</v>
      </c>
    </row>
    <row r="54" spans="1:8" x14ac:dyDescent="0.25">
      <c r="A54" s="71" t="s">
        <v>234</v>
      </c>
      <c r="B54" s="71">
        <v>403187909</v>
      </c>
      <c r="C54" s="72">
        <v>43721</v>
      </c>
      <c r="D54" s="73">
        <v>951816.56</v>
      </c>
      <c r="E54" s="71" t="s">
        <v>246</v>
      </c>
      <c r="F54" s="73">
        <v>23.078192000000001</v>
      </c>
      <c r="G54" s="73">
        <v>1009001.62</v>
      </c>
      <c r="H54" s="71" t="s">
        <v>264</v>
      </c>
    </row>
    <row r="55" spans="1:8" x14ac:dyDescent="0.25">
      <c r="A55" s="71" t="s">
        <v>183</v>
      </c>
      <c r="B55" s="71">
        <v>698604006</v>
      </c>
      <c r="C55" s="72">
        <v>35390</v>
      </c>
      <c r="D55" s="73">
        <v>1021773.62</v>
      </c>
      <c r="E55" s="71" t="s">
        <v>236</v>
      </c>
      <c r="F55" s="73">
        <v>29.012204000000001</v>
      </c>
      <c r="G55" s="73">
        <v>1026741.88</v>
      </c>
      <c r="H55" s="71" t="s">
        <v>264</v>
      </c>
    </row>
    <row r="56" spans="1:8" x14ac:dyDescent="0.25">
      <c r="A56" s="71" t="s">
        <v>167</v>
      </c>
      <c r="B56" s="71" t="s">
        <v>168</v>
      </c>
      <c r="C56" s="72">
        <v>1049286.6499999999</v>
      </c>
      <c r="D56" s="73">
        <v>1049286.6499999999</v>
      </c>
      <c r="E56" s="71" t="s">
        <v>264</v>
      </c>
      <c r="F56" s="73">
        <v>100</v>
      </c>
      <c r="G56" s="73">
        <v>1049286.6499999999</v>
      </c>
      <c r="H56" s="71" t="s">
        <v>264</v>
      </c>
    </row>
    <row r="57" spans="1:8" x14ac:dyDescent="0.25">
      <c r="A57" s="71" t="s">
        <v>218</v>
      </c>
      <c r="B57" s="71" t="s">
        <v>219</v>
      </c>
      <c r="C57" s="72">
        <v>45160.98</v>
      </c>
      <c r="D57" s="73">
        <v>58459.31</v>
      </c>
      <c r="E57" s="71" t="s">
        <v>219</v>
      </c>
      <c r="F57" s="73">
        <v>1.2604</v>
      </c>
      <c r="G57" s="73">
        <v>56920.89</v>
      </c>
      <c r="H57" s="71" t="s">
        <v>264</v>
      </c>
    </row>
    <row r="58" spans="1:8" x14ac:dyDescent="0.25">
      <c r="A58" s="71" t="s">
        <v>172</v>
      </c>
      <c r="B58" s="71" t="s">
        <v>173</v>
      </c>
      <c r="C58" s="72">
        <v>775978.23</v>
      </c>
      <c r="D58" s="73">
        <v>83740.55</v>
      </c>
      <c r="E58" s="71" t="s">
        <v>173</v>
      </c>
      <c r="F58" s="73">
        <v>0.105073</v>
      </c>
      <c r="G58" s="73">
        <v>81534.3</v>
      </c>
      <c r="H58" s="71" t="s">
        <v>264</v>
      </c>
    </row>
    <row r="59" spans="1:8" x14ac:dyDescent="0.25">
      <c r="A59" s="71" t="s">
        <v>220</v>
      </c>
      <c r="B59" s="71" t="s">
        <v>221</v>
      </c>
      <c r="C59" s="72">
        <v>119791.24</v>
      </c>
      <c r="D59" s="73">
        <v>119438.28</v>
      </c>
      <c r="E59" s="71" t="s">
        <v>221</v>
      </c>
      <c r="F59" s="73">
        <v>0.99418399999999996</v>
      </c>
      <c r="G59" s="73">
        <v>119094.54</v>
      </c>
      <c r="H59" s="71" t="s">
        <v>264</v>
      </c>
    </row>
    <row r="60" spans="1:8" x14ac:dyDescent="0.25">
      <c r="A60" s="71" t="s">
        <v>235</v>
      </c>
      <c r="B60" s="71" t="s">
        <v>236</v>
      </c>
      <c r="C60" s="72">
        <v>433553</v>
      </c>
      <c r="D60" s="73">
        <v>3956.25</v>
      </c>
      <c r="E60" s="71" t="s">
        <v>236</v>
      </c>
      <c r="F60" s="73">
        <v>9.2099999999999994E-3</v>
      </c>
      <c r="G60" s="73">
        <v>3993.12</v>
      </c>
      <c r="H60" s="71" t="s">
        <v>264</v>
      </c>
    </row>
    <row r="61" spans="1:8" x14ac:dyDescent="0.25">
      <c r="A61" s="71" t="s">
        <v>196</v>
      </c>
      <c r="B61" s="71" t="s">
        <v>197</v>
      </c>
      <c r="C61" s="72">
        <v>52901.75</v>
      </c>
      <c r="D61" s="73">
        <v>37339.32</v>
      </c>
      <c r="E61" s="71" t="s">
        <v>197</v>
      </c>
      <c r="F61" s="73">
        <v>0.69284999999999997</v>
      </c>
      <c r="G61" s="73">
        <v>36652.97</v>
      </c>
      <c r="H61" s="71" t="s">
        <v>264</v>
      </c>
    </row>
    <row r="62" spans="1:8" x14ac:dyDescent="0.25">
      <c r="A62" s="71" t="s">
        <v>245</v>
      </c>
      <c r="B62" s="71" t="s">
        <v>246</v>
      </c>
      <c r="C62" s="72">
        <v>69005.64</v>
      </c>
      <c r="D62" s="73">
        <v>77284.66</v>
      </c>
      <c r="E62" s="71" t="s">
        <v>246</v>
      </c>
      <c r="F62" s="73">
        <v>1.11435</v>
      </c>
      <c r="G62" s="73">
        <v>76896.45</v>
      </c>
      <c r="H62" s="71" t="s">
        <v>264</v>
      </c>
    </row>
    <row r="63" spans="1:8" x14ac:dyDescent="0.25">
      <c r="A63" s="71" t="s">
        <v>402</v>
      </c>
      <c r="B63" s="71" t="s">
        <v>264</v>
      </c>
      <c r="C63" s="72">
        <v>-0.35</v>
      </c>
      <c r="D63" s="73">
        <v>-0.35</v>
      </c>
      <c r="E63" s="71" t="s">
        <v>264</v>
      </c>
      <c r="F63" s="73">
        <v>1</v>
      </c>
      <c r="G63" s="73">
        <v>-0.35</v>
      </c>
      <c r="H63" s="71" t="s">
        <v>264</v>
      </c>
    </row>
    <row r="64" spans="1:8" x14ac:dyDescent="0.25">
      <c r="A64" s="54"/>
      <c r="B64" s="54"/>
      <c r="C64" s="55"/>
      <c r="D64" s="56"/>
      <c r="E64" s="54"/>
      <c r="F64" s="56"/>
      <c r="G64" s="56"/>
      <c r="H64" s="54"/>
    </row>
    <row r="65" spans="1:8" x14ac:dyDescent="0.25">
      <c r="A65" s="54"/>
      <c r="B65" s="54"/>
      <c r="C65" s="55"/>
      <c r="D65" s="56"/>
      <c r="E65" s="54"/>
      <c r="F65" s="56"/>
      <c r="G65" s="56"/>
      <c r="H65" s="5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O28"/>
  <sheetViews>
    <sheetView zoomScaleNormal="100" workbookViewId="0"/>
  </sheetViews>
  <sheetFormatPr defaultRowHeight="13.2" x14ac:dyDescent="0.25"/>
  <cols>
    <col min="1" max="1" width="58.6640625" customWidth="1"/>
    <col min="2" max="2" width="16.33203125" customWidth="1"/>
    <col min="3" max="3" width="25.6640625" customWidth="1"/>
    <col min="4" max="4" width="14.33203125" customWidth="1"/>
    <col min="5" max="5" width="5.6640625" customWidth="1"/>
    <col min="6" max="6" width="18.44140625" customWidth="1"/>
    <col min="7" max="7" width="19.5546875" customWidth="1"/>
    <col min="8" max="8" width="27.6640625" customWidth="1"/>
    <col min="9" max="9" width="30.109375" customWidth="1"/>
    <col min="10" max="10" width="20.6640625" customWidth="1"/>
    <col min="11" max="11" width="24.88671875" customWidth="1"/>
    <col min="12" max="12" width="24.109375" customWidth="1"/>
    <col min="13" max="13" width="22.6640625" customWidth="1"/>
    <col min="14" max="14" width="16.109375" customWidth="1"/>
    <col min="15" max="15" width="14" customWidth="1"/>
  </cols>
  <sheetData>
    <row r="1" spans="1:15" x14ac:dyDescent="0.25">
      <c r="A1" s="74" t="s">
        <v>248</v>
      </c>
      <c r="B1" s="74" t="s">
        <v>249</v>
      </c>
      <c r="C1" s="75" t="s">
        <v>250</v>
      </c>
      <c r="D1" s="76" t="s">
        <v>251</v>
      </c>
      <c r="E1" s="74" t="s">
        <v>0</v>
      </c>
      <c r="F1" s="74" t="s">
        <v>252</v>
      </c>
      <c r="G1" s="75" t="s">
        <v>253</v>
      </c>
      <c r="H1" s="75" t="s">
        <v>254</v>
      </c>
      <c r="I1" s="75" t="s">
        <v>255</v>
      </c>
      <c r="J1" s="75" t="s">
        <v>256</v>
      </c>
      <c r="K1" s="75" t="s">
        <v>257</v>
      </c>
      <c r="L1" s="75" t="s">
        <v>258</v>
      </c>
      <c r="M1" s="74" t="s">
        <v>259</v>
      </c>
      <c r="N1" s="75" t="s">
        <v>260</v>
      </c>
      <c r="O1" s="74" t="s">
        <v>261</v>
      </c>
    </row>
    <row r="2" spans="1:15" x14ac:dyDescent="0.25">
      <c r="A2" s="77" t="s">
        <v>167</v>
      </c>
      <c r="B2" s="77" t="s">
        <v>168</v>
      </c>
      <c r="C2" s="78">
        <v>2.5983999999999998</v>
      </c>
      <c r="D2" s="79">
        <v>43617</v>
      </c>
      <c r="E2" s="77" t="s">
        <v>79</v>
      </c>
      <c r="F2" s="77" t="s">
        <v>274</v>
      </c>
      <c r="G2" s="80">
        <v>1049286.6499999999</v>
      </c>
      <c r="H2" s="81">
        <v>2345.1799999999998</v>
      </c>
      <c r="I2" s="81">
        <v>0</v>
      </c>
      <c r="J2" s="81">
        <v>2345.1799999999998</v>
      </c>
      <c r="K2" s="81">
        <v>0</v>
      </c>
      <c r="L2" s="80">
        <v>0</v>
      </c>
      <c r="M2" s="77" t="s">
        <v>264</v>
      </c>
      <c r="N2" s="82">
        <v>0</v>
      </c>
      <c r="O2" s="77" t="s">
        <v>265</v>
      </c>
    </row>
    <row r="3" spans="1:15" x14ac:dyDescent="0.25">
      <c r="A3" s="77" t="s">
        <v>267</v>
      </c>
      <c r="B3" s="77" t="s">
        <v>171</v>
      </c>
      <c r="C3" s="78">
        <v>0.17460000000000001</v>
      </c>
      <c r="D3" s="79">
        <v>43637</v>
      </c>
      <c r="E3" s="77" t="s">
        <v>79</v>
      </c>
      <c r="F3" s="77" t="s">
        <v>263</v>
      </c>
      <c r="G3" s="80">
        <v>30760</v>
      </c>
      <c r="H3" s="81">
        <v>5370.7</v>
      </c>
      <c r="I3" s="81">
        <v>0</v>
      </c>
      <c r="J3" s="81">
        <v>5370.7</v>
      </c>
      <c r="K3" s="81">
        <v>0</v>
      </c>
      <c r="L3" s="80">
        <v>0</v>
      </c>
      <c r="M3" s="77" t="s">
        <v>264</v>
      </c>
      <c r="N3" s="82">
        <v>0</v>
      </c>
      <c r="O3" s="77" t="s">
        <v>265</v>
      </c>
    </row>
    <row r="4" spans="1:15" x14ac:dyDescent="0.25">
      <c r="A4" s="77" t="s">
        <v>388</v>
      </c>
      <c r="B4" s="77" t="s">
        <v>243</v>
      </c>
      <c r="C4" s="78">
        <v>55</v>
      </c>
      <c r="D4" s="79">
        <v>43619</v>
      </c>
      <c r="E4" s="77" t="s">
        <v>79</v>
      </c>
      <c r="F4" s="77" t="s">
        <v>263</v>
      </c>
      <c r="G4" s="80">
        <v>13518</v>
      </c>
      <c r="H4" s="81">
        <v>6736.04</v>
      </c>
      <c r="I4" s="81">
        <v>0</v>
      </c>
      <c r="J4" s="81">
        <v>6736.04</v>
      </c>
      <c r="K4" s="81">
        <v>0</v>
      </c>
      <c r="L4" s="80">
        <v>0</v>
      </c>
      <c r="M4" s="77" t="s">
        <v>236</v>
      </c>
      <c r="N4" s="82">
        <v>0</v>
      </c>
      <c r="O4" s="77" t="s">
        <v>265</v>
      </c>
    </row>
    <row r="5" spans="1:15" x14ac:dyDescent="0.25">
      <c r="A5" s="77" t="s">
        <v>269</v>
      </c>
      <c r="B5" s="77" t="s">
        <v>206</v>
      </c>
      <c r="C5" s="78">
        <v>0.85</v>
      </c>
      <c r="D5" s="79">
        <v>42877</v>
      </c>
      <c r="E5" s="77" t="s">
        <v>79</v>
      </c>
      <c r="F5" s="77" t="s">
        <v>263</v>
      </c>
      <c r="G5" s="80">
        <v>0</v>
      </c>
      <c r="H5" s="81">
        <v>0</v>
      </c>
      <c r="I5" s="81">
        <v>0</v>
      </c>
      <c r="J5" s="81">
        <v>0</v>
      </c>
      <c r="K5" s="81">
        <v>0</v>
      </c>
      <c r="L5" s="80">
        <v>0</v>
      </c>
      <c r="M5" s="77" t="s">
        <v>246</v>
      </c>
      <c r="N5" s="82">
        <v>740</v>
      </c>
      <c r="O5" s="77" t="s">
        <v>265</v>
      </c>
    </row>
    <row r="6" spans="1:15" x14ac:dyDescent="0.25">
      <c r="A6" s="77" t="s">
        <v>389</v>
      </c>
      <c r="B6" s="77" t="s">
        <v>241</v>
      </c>
      <c r="C6" s="78">
        <v>52</v>
      </c>
      <c r="D6" s="79">
        <v>43643</v>
      </c>
      <c r="E6" s="77" t="s">
        <v>79</v>
      </c>
      <c r="F6" s="77" t="s">
        <v>263</v>
      </c>
      <c r="G6" s="80">
        <v>22900</v>
      </c>
      <c r="H6" s="81">
        <v>10788.67</v>
      </c>
      <c r="I6" s="81">
        <v>0</v>
      </c>
      <c r="J6" s="81">
        <v>10788.67</v>
      </c>
      <c r="K6" s="81">
        <v>0</v>
      </c>
      <c r="L6" s="80">
        <v>0</v>
      </c>
      <c r="M6" s="77" t="s">
        <v>236</v>
      </c>
      <c r="N6" s="82">
        <v>0</v>
      </c>
      <c r="O6" s="77" t="s">
        <v>265</v>
      </c>
    </row>
    <row r="7" spans="1:15" x14ac:dyDescent="0.25">
      <c r="A7" s="77" t="s">
        <v>269</v>
      </c>
      <c r="B7" s="77" t="s">
        <v>206</v>
      </c>
      <c r="C7" s="78">
        <v>0.88</v>
      </c>
      <c r="D7" s="79">
        <v>43242</v>
      </c>
      <c r="E7" s="77" t="s">
        <v>79</v>
      </c>
      <c r="F7" s="77" t="s">
        <v>263</v>
      </c>
      <c r="G7" s="80">
        <v>0</v>
      </c>
      <c r="H7" s="81">
        <v>0</v>
      </c>
      <c r="I7" s="81">
        <v>0</v>
      </c>
      <c r="J7" s="81">
        <v>0</v>
      </c>
      <c r="K7" s="81">
        <v>0</v>
      </c>
      <c r="L7" s="80">
        <v>0</v>
      </c>
      <c r="M7" s="77" t="s">
        <v>246</v>
      </c>
      <c r="N7" s="82">
        <v>375</v>
      </c>
      <c r="O7" s="77" t="s">
        <v>265</v>
      </c>
    </row>
    <row r="8" spans="1:15" x14ac:dyDescent="0.25">
      <c r="A8" s="77" t="s">
        <v>270</v>
      </c>
      <c r="B8" s="77" t="s">
        <v>271</v>
      </c>
      <c r="C8" s="78">
        <v>0.43735099999999999</v>
      </c>
      <c r="D8" s="79">
        <v>42874</v>
      </c>
      <c r="E8" s="77" t="s">
        <v>79</v>
      </c>
      <c r="F8" s="77" t="s">
        <v>263</v>
      </c>
      <c r="G8" s="80">
        <v>0</v>
      </c>
      <c r="H8" s="81">
        <v>0</v>
      </c>
      <c r="I8" s="81">
        <v>0</v>
      </c>
      <c r="J8" s="81">
        <v>0</v>
      </c>
      <c r="K8" s="81">
        <v>0</v>
      </c>
      <c r="L8" s="80">
        <v>0</v>
      </c>
      <c r="M8" s="77" t="s">
        <v>264</v>
      </c>
      <c r="N8" s="82">
        <v>743</v>
      </c>
      <c r="O8" s="77" t="s">
        <v>265</v>
      </c>
    </row>
    <row r="9" spans="1:15" x14ac:dyDescent="0.25">
      <c r="A9" s="77" t="s">
        <v>390</v>
      </c>
      <c r="B9" s="77" t="s">
        <v>185</v>
      </c>
      <c r="C9" s="78">
        <v>25</v>
      </c>
      <c r="D9" s="79">
        <v>43640</v>
      </c>
      <c r="E9" s="77" t="s">
        <v>79</v>
      </c>
      <c r="F9" s="77" t="s">
        <v>263</v>
      </c>
      <c r="G9" s="80">
        <v>18000</v>
      </c>
      <c r="H9" s="81">
        <v>4077.01</v>
      </c>
      <c r="I9" s="81">
        <v>0</v>
      </c>
      <c r="J9" s="81">
        <v>4077.01</v>
      </c>
      <c r="K9" s="81">
        <v>0</v>
      </c>
      <c r="L9" s="80">
        <v>0</v>
      </c>
      <c r="M9" s="77" t="s">
        <v>236</v>
      </c>
      <c r="N9" s="82">
        <v>0</v>
      </c>
      <c r="O9" s="77" t="s">
        <v>265</v>
      </c>
    </row>
    <row r="10" spans="1:15" x14ac:dyDescent="0.25">
      <c r="A10" s="77" t="s">
        <v>391</v>
      </c>
      <c r="B10" s="77" t="s">
        <v>211</v>
      </c>
      <c r="C10" s="78">
        <v>72</v>
      </c>
      <c r="D10" s="79">
        <v>43640</v>
      </c>
      <c r="E10" s="77" t="s">
        <v>79</v>
      </c>
      <c r="F10" s="77" t="s">
        <v>263</v>
      </c>
      <c r="G10" s="80">
        <v>18896</v>
      </c>
      <c r="H10" s="81">
        <v>12326.27</v>
      </c>
      <c r="I10" s="81">
        <v>0</v>
      </c>
      <c r="J10" s="81">
        <v>12326.27</v>
      </c>
      <c r="K10" s="81">
        <v>0</v>
      </c>
      <c r="L10" s="80">
        <v>0</v>
      </c>
      <c r="M10" s="77" t="s">
        <v>236</v>
      </c>
      <c r="N10" s="82">
        <v>0</v>
      </c>
      <c r="O10" s="77" t="s">
        <v>265</v>
      </c>
    </row>
    <row r="11" spans="1:15" x14ac:dyDescent="0.25">
      <c r="A11" s="77" t="s">
        <v>275</v>
      </c>
      <c r="B11" s="77" t="s">
        <v>276</v>
      </c>
      <c r="C11" s="78">
        <v>0.21340000000000001</v>
      </c>
      <c r="D11" s="79">
        <v>42878</v>
      </c>
      <c r="E11" s="77" t="s">
        <v>79</v>
      </c>
      <c r="F11" s="77" t="s">
        <v>263</v>
      </c>
      <c r="G11" s="80">
        <v>0</v>
      </c>
      <c r="H11" s="81">
        <v>0</v>
      </c>
      <c r="I11" s="81">
        <v>0</v>
      </c>
      <c r="J11" s="81">
        <v>0</v>
      </c>
      <c r="K11" s="81">
        <v>0</v>
      </c>
      <c r="L11" s="80">
        <v>0</v>
      </c>
      <c r="M11" s="77" t="s">
        <v>264</v>
      </c>
      <c r="N11" s="82">
        <v>739</v>
      </c>
      <c r="O11" s="77" t="s">
        <v>265</v>
      </c>
    </row>
    <row r="12" spans="1:15" x14ac:dyDescent="0.25">
      <c r="A12" s="77" t="s">
        <v>392</v>
      </c>
      <c r="B12" s="77" t="s">
        <v>224</v>
      </c>
      <c r="C12" s="78">
        <v>31</v>
      </c>
      <c r="D12" s="79">
        <v>43643</v>
      </c>
      <c r="E12" s="77" t="s">
        <v>79</v>
      </c>
      <c r="F12" s="77" t="s">
        <v>263</v>
      </c>
      <c r="G12" s="80">
        <v>20275</v>
      </c>
      <c r="H12" s="81">
        <v>5694.45</v>
      </c>
      <c r="I12" s="81">
        <v>0</v>
      </c>
      <c r="J12" s="81">
        <v>5694.45</v>
      </c>
      <c r="K12" s="81">
        <v>0</v>
      </c>
      <c r="L12" s="80">
        <v>0</v>
      </c>
      <c r="M12" s="77" t="s">
        <v>236</v>
      </c>
      <c r="N12" s="82">
        <v>0</v>
      </c>
      <c r="O12" s="77" t="s">
        <v>265</v>
      </c>
    </row>
    <row r="13" spans="1:15" x14ac:dyDescent="0.25">
      <c r="A13" s="77" t="s">
        <v>393</v>
      </c>
      <c r="B13" s="77" t="s">
        <v>73</v>
      </c>
      <c r="C13" s="78">
        <v>1.1639999999999999</v>
      </c>
      <c r="D13" s="79">
        <v>43587</v>
      </c>
      <c r="E13" s="77" t="s">
        <v>79</v>
      </c>
      <c r="F13" s="77" t="s">
        <v>263</v>
      </c>
      <c r="G13" s="80">
        <v>0</v>
      </c>
      <c r="H13" s="81">
        <v>1723.84</v>
      </c>
      <c r="I13" s="81">
        <v>0</v>
      </c>
      <c r="J13" s="81">
        <v>2028.05</v>
      </c>
      <c r="K13" s="81">
        <v>0</v>
      </c>
      <c r="L13" s="80">
        <v>0</v>
      </c>
      <c r="M13" s="77" t="s">
        <v>264</v>
      </c>
      <c r="N13" s="82">
        <v>30</v>
      </c>
      <c r="O13" s="77" t="s">
        <v>265</v>
      </c>
    </row>
    <row r="14" spans="1:15" x14ac:dyDescent="0.25">
      <c r="A14" s="77" t="s">
        <v>394</v>
      </c>
      <c r="B14" s="77" t="s">
        <v>230</v>
      </c>
      <c r="C14" s="78">
        <v>0.28088000000000002</v>
      </c>
      <c r="D14" s="79">
        <v>43594</v>
      </c>
      <c r="E14" s="77" t="s">
        <v>79</v>
      </c>
      <c r="F14" s="77" t="s">
        <v>263</v>
      </c>
      <c r="G14" s="80">
        <v>0</v>
      </c>
      <c r="H14" s="81">
        <v>0</v>
      </c>
      <c r="I14" s="81">
        <v>0</v>
      </c>
      <c r="J14" s="81">
        <v>0</v>
      </c>
      <c r="K14" s="81">
        <v>0</v>
      </c>
      <c r="L14" s="80">
        <v>0</v>
      </c>
      <c r="M14" s="77" t="s">
        <v>264</v>
      </c>
      <c r="N14" s="82">
        <v>23</v>
      </c>
      <c r="O14" s="77" t="s">
        <v>265</v>
      </c>
    </row>
    <row r="15" spans="1:15" x14ac:dyDescent="0.25">
      <c r="A15" s="77" t="s">
        <v>395</v>
      </c>
      <c r="B15" s="77" t="s">
        <v>210</v>
      </c>
      <c r="C15" s="78">
        <v>42</v>
      </c>
      <c r="D15" s="79">
        <v>43635</v>
      </c>
      <c r="E15" s="77" t="s">
        <v>79</v>
      </c>
      <c r="F15" s="77" t="s">
        <v>263</v>
      </c>
      <c r="G15" s="80">
        <v>24737</v>
      </c>
      <c r="H15" s="81">
        <v>9412.9500000000007</v>
      </c>
      <c r="I15" s="81">
        <v>0</v>
      </c>
      <c r="J15" s="81">
        <v>9412.9500000000007</v>
      </c>
      <c r="K15" s="81">
        <v>0</v>
      </c>
      <c r="L15" s="80">
        <v>0</v>
      </c>
      <c r="M15" s="77" t="s">
        <v>236</v>
      </c>
      <c r="N15" s="82">
        <v>0</v>
      </c>
      <c r="O15" s="77" t="s">
        <v>265</v>
      </c>
    </row>
    <row r="16" spans="1:15" x14ac:dyDescent="0.25">
      <c r="A16" s="77" t="s">
        <v>273</v>
      </c>
      <c r="B16" s="77" t="s">
        <v>213</v>
      </c>
      <c r="C16" s="78">
        <v>0.06</v>
      </c>
      <c r="D16" s="79">
        <v>43368</v>
      </c>
      <c r="E16" s="77" t="s">
        <v>79</v>
      </c>
      <c r="F16" s="77" t="s">
        <v>263</v>
      </c>
      <c r="G16" s="80">
        <v>0</v>
      </c>
      <c r="H16" s="81">
        <v>0</v>
      </c>
      <c r="I16" s="81">
        <v>0</v>
      </c>
      <c r="J16" s="81">
        <v>0</v>
      </c>
      <c r="K16" s="81">
        <v>0</v>
      </c>
      <c r="L16" s="80">
        <v>0</v>
      </c>
      <c r="M16" s="77" t="s">
        <v>264</v>
      </c>
      <c r="N16" s="82">
        <v>249</v>
      </c>
      <c r="O16" s="77" t="s">
        <v>265</v>
      </c>
    </row>
    <row r="17" spans="1:15" x14ac:dyDescent="0.25">
      <c r="A17" s="77" t="s">
        <v>396</v>
      </c>
      <c r="B17" s="77" t="s">
        <v>175</v>
      </c>
      <c r="C17" s="78">
        <v>1.6742699999999999</v>
      </c>
      <c r="D17" s="79">
        <v>43613</v>
      </c>
      <c r="E17" s="77" t="s">
        <v>79</v>
      </c>
      <c r="F17" s="77" t="s">
        <v>263</v>
      </c>
      <c r="G17" s="80">
        <v>0</v>
      </c>
      <c r="H17" s="81">
        <v>0</v>
      </c>
      <c r="I17" s="81">
        <v>0</v>
      </c>
      <c r="J17" s="81">
        <v>0</v>
      </c>
      <c r="K17" s="81">
        <v>0</v>
      </c>
      <c r="L17" s="80">
        <v>0</v>
      </c>
      <c r="M17" s="77" t="s">
        <v>264</v>
      </c>
      <c r="N17" s="82">
        <v>4</v>
      </c>
      <c r="O17" s="77" t="s">
        <v>265</v>
      </c>
    </row>
    <row r="18" spans="1:15" x14ac:dyDescent="0.25">
      <c r="A18" s="77" t="s">
        <v>397</v>
      </c>
      <c r="B18" s="77" t="s">
        <v>81</v>
      </c>
      <c r="C18" s="78">
        <v>0.25155</v>
      </c>
      <c r="D18" s="79">
        <v>43627</v>
      </c>
      <c r="E18" s="77" t="s">
        <v>79</v>
      </c>
      <c r="F18" s="77" t="s">
        <v>263</v>
      </c>
      <c r="G18" s="80">
        <v>6000</v>
      </c>
      <c r="H18" s="81">
        <v>1111.22</v>
      </c>
      <c r="I18" s="81">
        <v>0</v>
      </c>
      <c r="J18" s="81">
        <v>1509.3</v>
      </c>
      <c r="K18" s="81">
        <v>0</v>
      </c>
      <c r="L18" s="80">
        <v>0</v>
      </c>
      <c r="M18" s="77" t="s">
        <v>264</v>
      </c>
      <c r="N18" s="82">
        <v>0</v>
      </c>
      <c r="O18" s="77" t="s">
        <v>265</v>
      </c>
    </row>
    <row r="19" spans="1:15" x14ac:dyDescent="0.25">
      <c r="A19" s="77" t="s">
        <v>398</v>
      </c>
      <c r="B19" s="77" t="s">
        <v>199</v>
      </c>
      <c r="C19" s="78">
        <v>0.35</v>
      </c>
      <c r="D19" s="79">
        <v>43647</v>
      </c>
      <c r="E19" s="77" t="s">
        <v>79</v>
      </c>
      <c r="F19" s="77" t="s">
        <v>263</v>
      </c>
      <c r="G19" s="80">
        <v>40670</v>
      </c>
      <c r="H19" s="81">
        <v>18033.689999999999</v>
      </c>
      <c r="I19" s="81">
        <v>0</v>
      </c>
      <c r="J19" s="81">
        <v>18033.689999999999</v>
      </c>
      <c r="K19" s="81">
        <v>0</v>
      </c>
      <c r="L19" s="80">
        <v>0</v>
      </c>
      <c r="M19" s="77" t="s">
        <v>219</v>
      </c>
      <c r="N19" s="82">
        <v>0</v>
      </c>
      <c r="O19" s="77" t="s">
        <v>265</v>
      </c>
    </row>
    <row r="20" spans="1:15" x14ac:dyDescent="0.25">
      <c r="A20" s="77" t="s">
        <v>266</v>
      </c>
      <c r="B20" s="77" t="s">
        <v>181</v>
      </c>
      <c r="C20" s="78">
        <v>0.25031500000000001</v>
      </c>
      <c r="D20" s="79">
        <v>43263</v>
      </c>
      <c r="E20" s="77" t="s">
        <v>79</v>
      </c>
      <c r="F20" s="77" t="s">
        <v>263</v>
      </c>
      <c r="G20" s="80">
        <v>0</v>
      </c>
      <c r="H20" s="81">
        <v>0</v>
      </c>
      <c r="I20" s="81">
        <v>0</v>
      </c>
      <c r="J20" s="81">
        <v>0</v>
      </c>
      <c r="K20" s="81">
        <v>0</v>
      </c>
      <c r="L20" s="80">
        <v>0</v>
      </c>
      <c r="M20" s="77" t="s">
        <v>264</v>
      </c>
      <c r="N20" s="82">
        <v>354</v>
      </c>
      <c r="O20" s="77" t="s">
        <v>265</v>
      </c>
    </row>
    <row r="21" spans="1:15" x14ac:dyDescent="0.25">
      <c r="A21" s="77" t="s">
        <v>268</v>
      </c>
      <c r="B21" s="77" t="s">
        <v>69</v>
      </c>
      <c r="C21" s="78">
        <v>0.306396</v>
      </c>
      <c r="D21" s="79">
        <v>43529</v>
      </c>
      <c r="E21" s="77" t="s">
        <v>79</v>
      </c>
      <c r="F21" s="77" t="s">
        <v>263</v>
      </c>
      <c r="G21" s="80">
        <v>0</v>
      </c>
      <c r="H21" s="81">
        <v>0</v>
      </c>
      <c r="I21" s="81">
        <v>0</v>
      </c>
      <c r="J21" s="81">
        <v>0</v>
      </c>
      <c r="K21" s="81">
        <v>0</v>
      </c>
      <c r="L21" s="80">
        <v>0</v>
      </c>
      <c r="M21" s="77" t="s">
        <v>264</v>
      </c>
      <c r="N21" s="82">
        <v>88</v>
      </c>
      <c r="O21" s="77" t="s">
        <v>265</v>
      </c>
    </row>
    <row r="22" spans="1:15" x14ac:dyDescent="0.25">
      <c r="A22" s="77" t="s">
        <v>399</v>
      </c>
      <c r="B22" s="77" t="s">
        <v>238</v>
      </c>
      <c r="C22" s="78">
        <v>17</v>
      </c>
      <c r="D22" s="79">
        <v>43620</v>
      </c>
      <c r="E22" s="77" t="s">
        <v>79</v>
      </c>
      <c r="F22" s="77" t="s">
        <v>263</v>
      </c>
      <c r="G22" s="80">
        <v>86685</v>
      </c>
      <c r="H22" s="81">
        <v>13351.26</v>
      </c>
      <c r="I22" s="81">
        <v>0</v>
      </c>
      <c r="J22" s="81">
        <v>13351.26</v>
      </c>
      <c r="K22" s="81">
        <v>0</v>
      </c>
      <c r="L22" s="80">
        <v>0</v>
      </c>
      <c r="M22" s="77" t="s">
        <v>236</v>
      </c>
      <c r="N22" s="82">
        <v>0</v>
      </c>
      <c r="O22" s="77" t="s">
        <v>265</v>
      </c>
    </row>
    <row r="23" spans="1:15" x14ac:dyDescent="0.25">
      <c r="A23" s="77" t="s">
        <v>272</v>
      </c>
      <c r="B23" s="77" t="s">
        <v>244</v>
      </c>
      <c r="C23" s="78">
        <v>0.27</v>
      </c>
      <c r="D23" s="79">
        <v>43522</v>
      </c>
      <c r="E23" s="77" t="s">
        <v>79</v>
      </c>
      <c r="F23" s="77" t="s">
        <v>263</v>
      </c>
      <c r="G23" s="80">
        <v>0</v>
      </c>
      <c r="H23" s="81">
        <v>0</v>
      </c>
      <c r="I23" s="81">
        <v>0</v>
      </c>
      <c r="J23" s="81">
        <v>0</v>
      </c>
      <c r="K23" s="81">
        <v>0</v>
      </c>
      <c r="L23" s="80">
        <v>0</v>
      </c>
      <c r="M23" s="77" t="s">
        <v>246</v>
      </c>
      <c r="N23" s="82">
        <v>95</v>
      </c>
      <c r="O23" s="77" t="s">
        <v>265</v>
      </c>
    </row>
    <row r="24" spans="1:15" x14ac:dyDescent="0.25">
      <c r="A24" s="77" t="s">
        <v>273</v>
      </c>
      <c r="B24" s="77" t="s">
        <v>213</v>
      </c>
      <c r="C24" s="78">
        <v>0.06</v>
      </c>
      <c r="D24" s="79">
        <v>43461</v>
      </c>
      <c r="E24" s="77" t="s">
        <v>79</v>
      </c>
      <c r="F24" s="77" t="s">
        <v>263</v>
      </c>
      <c r="G24" s="80">
        <v>0</v>
      </c>
      <c r="H24" s="81">
        <v>0</v>
      </c>
      <c r="I24" s="81">
        <v>0</v>
      </c>
      <c r="J24" s="81">
        <v>0</v>
      </c>
      <c r="K24" s="81">
        <v>0</v>
      </c>
      <c r="L24" s="80">
        <v>0</v>
      </c>
      <c r="M24" s="77" t="s">
        <v>264</v>
      </c>
      <c r="N24" s="82">
        <v>156</v>
      </c>
      <c r="O24" s="77" t="s">
        <v>265</v>
      </c>
    </row>
    <row r="25" spans="1:15" x14ac:dyDescent="0.25">
      <c r="A25" s="77" t="s">
        <v>262</v>
      </c>
      <c r="B25" s="77" t="s">
        <v>75</v>
      </c>
      <c r="C25" s="78">
        <v>0.68756399999999995</v>
      </c>
      <c r="D25" s="79">
        <v>43364</v>
      </c>
      <c r="E25" s="77" t="s">
        <v>79</v>
      </c>
      <c r="F25" s="77" t="s">
        <v>263</v>
      </c>
      <c r="G25" s="80">
        <v>0</v>
      </c>
      <c r="H25" s="81">
        <v>0</v>
      </c>
      <c r="I25" s="81">
        <v>0</v>
      </c>
      <c r="J25" s="81">
        <v>0</v>
      </c>
      <c r="K25" s="81">
        <v>0</v>
      </c>
      <c r="L25" s="80">
        <v>0</v>
      </c>
      <c r="M25" s="77" t="s">
        <v>264</v>
      </c>
      <c r="N25" s="82">
        <v>253</v>
      </c>
      <c r="O25" s="77" t="s">
        <v>265</v>
      </c>
    </row>
    <row r="26" spans="1:15" x14ac:dyDescent="0.25">
      <c r="A26" s="77" t="s">
        <v>400</v>
      </c>
      <c r="B26" s="77" t="s">
        <v>191</v>
      </c>
      <c r="C26" s="78">
        <v>80</v>
      </c>
      <c r="D26" s="79">
        <v>43644</v>
      </c>
      <c r="E26" s="77" t="s">
        <v>79</v>
      </c>
      <c r="F26" s="77" t="s">
        <v>263</v>
      </c>
      <c r="G26" s="80">
        <v>10891</v>
      </c>
      <c r="H26" s="81">
        <v>7893.82</v>
      </c>
      <c r="I26" s="81">
        <v>0</v>
      </c>
      <c r="J26" s="81">
        <v>7893.82</v>
      </c>
      <c r="K26" s="81">
        <v>0</v>
      </c>
      <c r="L26" s="80">
        <v>0</v>
      </c>
      <c r="M26" s="77" t="s">
        <v>236</v>
      </c>
      <c r="N26" s="82">
        <v>0</v>
      </c>
      <c r="O26" s="77" t="s">
        <v>265</v>
      </c>
    </row>
    <row r="27" spans="1:15" x14ac:dyDescent="0.25">
      <c r="A27" s="77" t="s">
        <v>262</v>
      </c>
      <c r="B27" s="77" t="s">
        <v>75</v>
      </c>
      <c r="C27" s="78">
        <v>0.63414599999999999</v>
      </c>
      <c r="D27" s="79">
        <v>43005</v>
      </c>
      <c r="E27" s="77" t="s">
        <v>79</v>
      </c>
      <c r="F27" s="77" t="s">
        <v>263</v>
      </c>
      <c r="G27" s="80">
        <v>0</v>
      </c>
      <c r="H27" s="81">
        <v>0</v>
      </c>
      <c r="I27" s="81">
        <v>0</v>
      </c>
      <c r="J27" s="81">
        <v>0</v>
      </c>
      <c r="K27" s="81">
        <v>0</v>
      </c>
      <c r="L27" s="80">
        <v>0</v>
      </c>
      <c r="M27" s="77" t="s">
        <v>264</v>
      </c>
      <c r="N27" s="82">
        <v>612</v>
      </c>
      <c r="O27" s="77" t="s">
        <v>265</v>
      </c>
    </row>
    <row r="28" spans="1:15" x14ac:dyDescent="0.25">
      <c r="A28" s="77" t="s">
        <v>269</v>
      </c>
      <c r="B28" s="77" t="s">
        <v>206</v>
      </c>
      <c r="C28" s="78">
        <v>0.9</v>
      </c>
      <c r="D28" s="79">
        <v>43612</v>
      </c>
      <c r="E28" s="77" t="s">
        <v>79</v>
      </c>
      <c r="F28" s="77" t="s">
        <v>263</v>
      </c>
      <c r="G28" s="80">
        <v>0</v>
      </c>
      <c r="H28" s="81">
        <v>0</v>
      </c>
      <c r="I28" s="81">
        <v>0</v>
      </c>
      <c r="J28" s="81">
        <v>0</v>
      </c>
      <c r="K28" s="81">
        <v>0</v>
      </c>
      <c r="L28" s="80">
        <v>0</v>
      </c>
      <c r="M28" s="77" t="s">
        <v>246</v>
      </c>
      <c r="N28" s="82">
        <v>5</v>
      </c>
      <c r="O28" s="77" t="s">
        <v>265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"/>
  <sheetViews>
    <sheetView workbookViewId="0">
      <selection activeCell="C13" sqref="C13"/>
    </sheetView>
  </sheetViews>
  <sheetFormatPr defaultRowHeight="13.2" x14ac:dyDescent="0.25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L105"/>
  <sheetViews>
    <sheetView workbookViewId="0">
      <selection activeCell="G15" sqref="G15"/>
    </sheetView>
  </sheetViews>
  <sheetFormatPr defaultRowHeight="13.2" x14ac:dyDescent="0.25"/>
  <cols>
    <col min="1" max="1" width="32.44140625" customWidth="1"/>
    <col min="2" max="2" width="48.33203125" customWidth="1"/>
    <col min="3" max="3" width="18" customWidth="1"/>
    <col min="4" max="5" width="16.109375" customWidth="1"/>
    <col min="6" max="6" width="14.6640625" customWidth="1"/>
    <col min="7" max="7" width="17" customWidth="1"/>
    <col min="12" max="12" width="32.44140625" bestFit="1" customWidth="1"/>
  </cols>
  <sheetData>
    <row r="1" spans="1:12" x14ac:dyDescent="0.25">
      <c r="A1" s="43" t="s">
        <v>50</v>
      </c>
      <c r="B1" s="64" t="s">
        <v>277</v>
      </c>
      <c r="C1" s="65" t="s">
        <v>278</v>
      </c>
      <c r="D1" s="65" t="s">
        <v>279</v>
      </c>
      <c r="E1" s="65" t="s">
        <v>280</v>
      </c>
      <c r="F1" s="65" t="s">
        <v>281</v>
      </c>
      <c r="G1" s="65" t="s">
        <v>282</v>
      </c>
    </row>
    <row r="2" spans="1:12" ht="14.4" x14ac:dyDescent="0.3">
      <c r="A2" s="42"/>
      <c r="B2" s="66" t="s">
        <v>283</v>
      </c>
      <c r="C2" s="67"/>
      <c r="D2" s="67"/>
      <c r="E2" s="67"/>
      <c r="F2" s="67"/>
      <c r="G2" s="67"/>
    </row>
    <row r="3" spans="1:12" x14ac:dyDescent="0.25">
      <c r="A3" s="31" t="s">
        <v>22</v>
      </c>
      <c r="B3" s="68" t="s">
        <v>284</v>
      </c>
      <c r="C3" s="67">
        <v>52514381.689999998</v>
      </c>
      <c r="D3" s="67">
        <v>0</v>
      </c>
      <c r="E3" s="67">
        <v>0</v>
      </c>
      <c r="F3" s="67">
        <v>0</v>
      </c>
      <c r="G3" s="67">
        <v>52514381.689999998</v>
      </c>
      <c r="H3" s="31"/>
    </row>
    <row r="4" spans="1:12" x14ac:dyDescent="0.25">
      <c r="A4" s="31" t="s">
        <v>22</v>
      </c>
      <c r="B4" s="68" t="s">
        <v>285</v>
      </c>
      <c r="C4" s="67">
        <v>0</v>
      </c>
      <c r="D4" s="67">
        <v>0</v>
      </c>
      <c r="E4" s="67">
        <v>0</v>
      </c>
      <c r="F4" s="67">
        <v>0</v>
      </c>
      <c r="G4" s="67">
        <v>0</v>
      </c>
      <c r="H4" s="31"/>
    </row>
    <row r="5" spans="1:12" x14ac:dyDescent="0.25">
      <c r="A5" s="31" t="s">
        <v>22</v>
      </c>
      <c r="B5" s="68" t="s">
        <v>286</v>
      </c>
      <c r="C5" s="67">
        <v>983131.3</v>
      </c>
      <c r="D5" s="67">
        <v>157176.01</v>
      </c>
      <c r="E5" s="67">
        <v>91020.66</v>
      </c>
      <c r="F5" s="67">
        <v>66155.350000000006</v>
      </c>
      <c r="G5" s="67">
        <v>1049286.6499999999</v>
      </c>
      <c r="H5" s="31"/>
    </row>
    <row r="6" spans="1:12" x14ac:dyDescent="0.25">
      <c r="A6" s="31" t="s">
        <v>22</v>
      </c>
      <c r="B6" s="68" t="s">
        <v>287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31"/>
    </row>
    <row r="7" spans="1:12" x14ac:dyDescent="0.25">
      <c r="A7" s="31" t="s">
        <v>22</v>
      </c>
      <c r="B7" s="68" t="s">
        <v>288</v>
      </c>
      <c r="C7" s="67">
        <v>296295.33</v>
      </c>
      <c r="D7" s="67">
        <v>388973.6</v>
      </c>
      <c r="E7" s="67">
        <v>305050.90999999997</v>
      </c>
      <c r="F7" s="67">
        <v>83922.69</v>
      </c>
      <c r="G7" s="67">
        <v>380218.02</v>
      </c>
      <c r="H7" s="31"/>
    </row>
    <row r="8" spans="1:12" x14ac:dyDescent="0.25">
      <c r="A8" s="31" t="s">
        <v>35</v>
      </c>
      <c r="B8" s="68" t="s">
        <v>289</v>
      </c>
      <c r="C8" s="67">
        <v>0</v>
      </c>
      <c r="D8" s="67">
        <v>91020.66</v>
      </c>
      <c r="E8" s="67">
        <v>91020.66</v>
      </c>
      <c r="F8" s="67">
        <v>0</v>
      </c>
      <c r="G8" s="67">
        <v>0</v>
      </c>
      <c r="H8" s="12"/>
      <c r="L8" s="31"/>
    </row>
    <row r="9" spans="1:12" x14ac:dyDescent="0.25">
      <c r="A9" s="12" t="s">
        <v>52</v>
      </c>
      <c r="B9" s="68" t="s">
        <v>290</v>
      </c>
      <c r="C9" s="67">
        <v>58182.559999999998</v>
      </c>
      <c r="D9" s="67">
        <v>142759.64000000001</v>
      </c>
      <c r="E9" s="67">
        <v>58182.559999999998</v>
      </c>
      <c r="F9" s="67">
        <v>84577.08</v>
      </c>
      <c r="G9" s="67">
        <v>142759.64000000001</v>
      </c>
      <c r="H9" s="31"/>
      <c r="L9" s="12"/>
    </row>
    <row r="10" spans="1:12" x14ac:dyDescent="0.25">
      <c r="A10" s="45"/>
      <c r="B10" s="68" t="s">
        <v>291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L10" s="31"/>
    </row>
    <row r="11" spans="1:12" x14ac:dyDescent="0.25">
      <c r="A11" s="12" t="s">
        <v>24</v>
      </c>
      <c r="B11" s="68" t="s">
        <v>292</v>
      </c>
      <c r="C11" s="67">
        <v>171856.78</v>
      </c>
      <c r="D11" s="67">
        <v>152221.66</v>
      </c>
      <c r="E11" s="67">
        <v>227558.52</v>
      </c>
      <c r="F11" s="67">
        <v>-75336.86</v>
      </c>
      <c r="G11" s="67">
        <v>96519.92</v>
      </c>
      <c r="H11" s="12"/>
      <c r="L11" s="12"/>
    </row>
    <row r="12" spans="1:12" x14ac:dyDescent="0.25">
      <c r="A12" s="12" t="s">
        <v>24</v>
      </c>
      <c r="B12" s="68" t="s">
        <v>293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12"/>
      <c r="L12" s="12"/>
    </row>
    <row r="13" spans="1:12" x14ac:dyDescent="0.25">
      <c r="A13" s="12" t="s">
        <v>24</v>
      </c>
      <c r="B13" s="68" t="s">
        <v>294</v>
      </c>
      <c r="C13" s="67">
        <v>2138.63</v>
      </c>
      <c r="D13" s="67">
        <v>2345.1799999999998</v>
      </c>
      <c r="E13" s="67">
        <v>2138.63</v>
      </c>
      <c r="F13" s="67">
        <v>206.55</v>
      </c>
      <c r="G13" s="67">
        <v>2345.1799999999998</v>
      </c>
      <c r="H13" s="12"/>
      <c r="L13" s="12"/>
    </row>
    <row r="14" spans="1:12" x14ac:dyDescent="0.25">
      <c r="A14" s="31" t="s">
        <v>35</v>
      </c>
      <c r="B14" s="68" t="s">
        <v>295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31"/>
      <c r="L14" s="12"/>
    </row>
    <row r="15" spans="1:12" x14ac:dyDescent="0.25">
      <c r="A15" s="12" t="s">
        <v>24</v>
      </c>
      <c r="B15" s="68" t="s">
        <v>296</v>
      </c>
      <c r="C15" s="67">
        <v>31835.51</v>
      </c>
      <c r="D15" s="67">
        <v>26834.43</v>
      </c>
      <c r="E15" s="67">
        <v>13114.7</v>
      </c>
      <c r="F15" s="67">
        <v>13719.73</v>
      </c>
      <c r="G15" s="67">
        <v>45555.24</v>
      </c>
      <c r="H15" s="12"/>
    </row>
    <row r="16" spans="1:12" x14ac:dyDescent="0.25">
      <c r="A16" s="31" t="s">
        <v>22</v>
      </c>
      <c r="B16" s="68" t="s">
        <v>297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31"/>
    </row>
    <row r="17" spans="1:8" x14ac:dyDescent="0.25">
      <c r="A17" s="12" t="s">
        <v>33</v>
      </c>
      <c r="B17" s="68" t="s">
        <v>298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12"/>
    </row>
    <row r="18" spans="1:8" x14ac:dyDescent="0.25">
      <c r="A18" s="45"/>
      <c r="B18" s="68" t="s">
        <v>299</v>
      </c>
      <c r="C18" s="67">
        <v>54057821.799999997</v>
      </c>
      <c r="D18" s="67">
        <v>961331.18</v>
      </c>
      <c r="E18" s="67">
        <v>788086.64</v>
      </c>
      <c r="F18" s="67">
        <v>173244.54</v>
      </c>
      <c r="G18" s="67">
        <v>54231066.340000004</v>
      </c>
    </row>
    <row r="19" spans="1:8" x14ac:dyDescent="0.25">
      <c r="A19" s="45"/>
      <c r="B19" s="66" t="s">
        <v>300</v>
      </c>
      <c r="C19" s="67"/>
      <c r="D19" s="67"/>
      <c r="E19" s="67"/>
      <c r="F19" s="67"/>
      <c r="G19" s="67"/>
    </row>
    <row r="20" spans="1:8" x14ac:dyDescent="0.25">
      <c r="A20" s="12" t="s">
        <v>28</v>
      </c>
      <c r="B20" s="68" t="s">
        <v>301</v>
      </c>
      <c r="C20" s="67">
        <v>0</v>
      </c>
      <c r="D20" s="67">
        <v>157176.01</v>
      </c>
      <c r="E20" s="67">
        <v>157176.01</v>
      </c>
      <c r="F20" s="67">
        <v>0</v>
      </c>
      <c r="G20" s="67">
        <v>0</v>
      </c>
      <c r="H20" s="12"/>
    </row>
    <row r="21" spans="1:8" x14ac:dyDescent="0.25">
      <c r="A21" s="12" t="s">
        <v>52</v>
      </c>
      <c r="B21" s="68" t="s">
        <v>302</v>
      </c>
      <c r="C21" s="67">
        <v>58182.559999999998</v>
      </c>
      <c r="D21" s="67">
        <v>58182.559999999998</v>
      </c>
      <c r="E21" s="67">
        <v>142759.64000000001</v>
      </c>
      <c r="F21" s="67">
        <v>84577.08</v>
      </c>
      <c r="G21" s="67">
        <v>142759.64000000001</v>
      </c>
      <c r="H21" s="31"/>
    </row>
    <row r="22" spans="1:8" x14ac:dyDescent="0.25">
      <c r="A22" s="45"/>
      <c r="B22" s="68" t="s">
        <v>303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</row>
    <row r="23" spans="1:8" x14ac:dyDescent="0.25">
      <c r="A23" s="12" t="s">
        <v>24</v>
      </c>
      <c r="B23" s="68" t="s">
        <v>304</v>
      </c>
      <c r="C23" s="67">
        <v>0</v>
      </c>
      <c r="D23" s="67">
        <v>243.15</v>
      </c>
      <c r="E23" s="67">
        <v>243.15</v>
      </c>
      <c r="F23" s="67">
        <v>0</v>
      </c>
      <c r="G23" s="67">
        <v>0</v>
      </c>
      <c r="H23" s="12"/>
    </row>
    <row r="24" spans="1:8" x14ac:dyDescent="0.25">
      <c r="A24" s="31" t="s">
        <v>22</v>
      </c>
      <c r="B24" s="68" t="s">
        <v>305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31"/>
    </row>
    <row r="25" spans="1:8" x14ac:dyDescent="0.25">
      <c r="A25" s="31" t="s">
        <v>22</v>
      </c>
      <c r="B25" s="68" t="s">
        <v>306</v>
      </c>
      <c r="C25" s="67">
        <v>0</v>
      </c>
      <c r="D25" s="67">
        <v>0</v>
      </c>
      <c r="E25" s="67">
        <v>0</v>
      </c>
      <c r="F25" s="67">
        <v>0</v>
      </c>
      <c r="G25" s="67">
        <v>0</v>
      </c>
      <c r="H25" s="31"/>
    </row>
    <row r="26" spans="1:8" x14ac:dyDescent="0.25">
      <c r="A26" s="12" t="s">
        <v>27</v>
      </c>
      <c r="B26" s="68" t="s">
        <v>307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12"/>
    </row>
    <row r="27" spans="1:8" x14ac:dyDescent="0.25">
      <c r="A27" s="12" t="s">
        <v>24</v>
      </c>
      <c r="B27" s="68" t="s">
        <v>308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12"/>
    </row>
    <row r="28" spans="1:8" x14ac:dyDescent="0.25">
      <c r="A28" s="12" t="s">
        <v>33</v>
      </c>
      <c r="B28" s="68" t="s">
        <v>309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12"/>
    </row>
    <row r="29" spans="1:8" x14ac:dyDescent="0.25">
      <c r="A29" s="45"/>
      <c r="B29" s="68" t="s">
        <v>310</v>
      </c>
      <c r="C29" s="67">
        <v>58182.559999999998</v>
      </c>
      <c r="D29" s="67">
        <v>215601.72</v>
      </c>
      <c r="E29" s="67">
        <v>300178.8</v>
      </c>
      <c r="F29" s="67">
        <v>84577.08</v>
      </c>
      <c r="G29" s="67">
        <v>142759.64000000001</v>
      </c>
    </row>
    <row r="30" spans="1:8" x14ac:dyDescent="0.25">
      <c r="A30" s="45"/>
      <c r="B30" s="68" t="s">
        <v>311</v>
      </c>
      <c r="C30" s="67">
        <v>53999639.240000002</v>
      </c>
      <c r="D30" s="67">
        <v>1176932.8999999999</v>
      </c>
      <c r="E30" s="67">
        <v>1088265.44</v>
      </c>
      <c r="F30" s="67">
        <v>88667.46</v>
      </c>
      <c r="G30" s="67">
        <v>54088306.700000003</v>
      </c>
    </row>
    <row r="31" spans="1:8" x14ac:dyDescent="0.25">
      <c r="A31" s="45"/>
      <c r="B31" s="66" t="s">
        <v>312</v>
      </c>
      <c r="C31" s="67"/>
      <c r="D31" s="67"/>
      <c r="E31" s="67"/>
      <c r="F31" s="67"/>
      <c r="G31" s="67"/>
    </row>
    <row r="32" spans="1:8" x14ac:dyDescent="0.25">
      <c r="A32" s="31" t="s">
        <v>22</v>
      </c>
      <c r="B32" s="68" t="s">
        <v>313</v>
      </c>
      <c r="C32" s="67">
        <v>14374190.6</v>
      </c>
      <c r="D32" s="67">
        <v>-2905044.72</v>
      </c>
      <c r="E32" s="67">
        <v>26949.84</v>
      </c>
      <c r="F32" s="67">
        <v>-2931994.56</v>
      </c>
      <c r="G32" s="67">
        <v>11442196.039999999</v>
      </c>
      <c r="H32" s="31"/>
    </row>
    <row r="33" spans="1:8" x14ac:dyDescent="0.25">
      <c r="A33" s="31" t="s">
        <v>22</v>
      </c>
      <c r="B33" s="68" t="s">
        <v>314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31"/>
    </row>
    <row r="34" spans="1:8" x14ac:dyDescent="0.25">
      <c r="A34" s="31" t="s">
        <v>22</v>
      </c>
      <c r="B34" s="68" t="s">
        <v>315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31"/>
    </row>
    <row r="35" spans="1:8" x14ac:dyDescent="0.25">
      <c r="A35" s="31" t="s">
        <v>22</v>
      </c>
      <c r="B35" s="68" t="s">
        <v>316</v>
      </c>
      <c r="C35" s="67">
        <v>-5135</v>
      </c>
      <c r="D35" s="67">
        <v>-45.94</v>
      </c>
      <c r="E35" s="67">
        <v>-54.84</v>
      </c>
      <c r="F35" s="67">
        <v>8.9</v>
      </c>
      <c r="G35" s="67">
        <v>-5126.1000000000004</v>
      </c>
      <c r="H35" s="31"/>
    </row>
    <row r="36" spans="1:8" x14ac:dyDescent="0.25">
      <c r="A36" s="12" t="s">
        <v>24</v>
      </c>
      <c r="B36" s="68" t="s">
        <v>317</v>
      </c>
      <c r="C36" s="67">
        <v>-983.87</v>
      </c>
      <c r="D36" s="67">
        <v>1165.1300000000001</v>
      </c>
      <c r="E36" s="67">
        <v>-481.75</v>
      </c>
      <c r="F36" s="67">
        <v>1646.88</v>
      </c>
      <c r="G36" s="67">
        <v>663.01</v>
      </c>
      <c r="H36" s="12"/>
    </row>
    <row r="37" spans="1:8" x14ac:dyDescent="0.25">
      <c r="A37" s="31" t="s">
        <v>35</v>
      </c>
      <c r="B37" s="68" t="s">
        <v>318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31"/>
    </row>
    <row r="38" spans="1:8" x14ac:dyDescent="0.25">
      <c r="A38" s="12" t="s">
        <v>28</v>
      </c>
      <c r="B38" s="68" t="s">
        <v>319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12"/>
    </row>
    <row r="39" spans="1:8" x14ac:dyDescent="0.25">
      <c r="A39" s="12" t="s">
        <v>52</v>
      </c>
      <c r="B39" s="68" t="s">
        <v>320</v>
      </c>
      <c r="C39" s="67">
        <v>-230.26</v>
      </c>
      <c r="D39" s="67">
        <v>0</v>
      </c>
      <c r="E39" s="67">
        <v>308.26</v>
      </c>
      <c r="F39" s="67">
        <v>-308.26</v>
      </c>
      <c r="G39" s="67">
        <v>-538.52</v>
      </c>
      <c r="H39" s="12"/>
    </row>
    <row r="40" spans="1:8" x14ac:dyDescent="0.25">
      <c r="A40" s="12" t="s">
        <v>52</v>
      </c>
      <c r="B40" s="68" t="s">
        <v>321</v>
      </c>
      <c r="C40" s="67">
        <v>0</v>
      </c>
      <c r="D40" s="67">
        <v>0</v>
      </c>
      <c r="E40" s="67">
        <v>0</v>
      </c>
      <c r="F40" s="67">
        <v>0</v>
      </c>
      <c r="G40" s="67">
        <v>0</v>
      </c>
      <c r="H40" s="12"/>
    </row>
    <row r="41" spans="1:8" x14ac:dyDescent="0.25">
      <c r="A41" s="47" t="s">
        <v>51</v>
      </c>
      <c r="B41" s="68" t="s">
        <v>322</v>
      </c>
      <c r="C41" s="67">
        <v>14367841.470000001</v>
      </c>
      <c r="D41" s="67">
        <v>-2903925.53</v>
      </c>
      <c r="E41" s="67">
        <v>26721.51</v>
      </c>
      <c r="F41" s="67">
        <v>-2930647.04</v>
      </c>
      <c r="G41" s="67">
        <v>11437194.43</v>
      </c>
    </row>
    <row r="42" spans="1:8" x14ac:dyDescent="0.25">
      <c r="A42" s="47" t="s">
        <v>51</v>
      </c>
      <c r="B42" s="68" t="s">
        <v>323</v>
      </c>
      <c r="C42" s="67">
        <v>66888572.289999999</v>
      </c>
      <c r="D42" s="67">
        <v>-2905044.72</v>
      </c>
      <c r="E42" s="67">
        <v>26949.84</v>
      </c>
      <c r="F42" s="67">
        <v>-2931994.56</v>
      </c>
      <c r="G42" s="67">
        <v>63956577.729999997</v>
      </c>
    </row>
    <row r="43" spans="1:8" x14ac:dyDescent="0.25">
      <c r="A43" s="47" t="s">
        <v>51</v>
      </c>
      <c r="B43" s="68" t="s">
        <v>324</v>
      </c>
      <c r="C43" s="67">
        <v>68367480.709999993</v>
      </c>
      <c r="D43" s="67">
        <v>-1726992.63</v>
      </c>
      <c r="E43" s="67">
        <v>1114986.95</v>
      </c>
      <c r="F43" s="67">
        <v>-2841979.58</v>
      </c>
      <c r="G43" s="67">
        <v>65525501.130000003</v>
      </c>
    </row>
    <row r="44" spans="1:8" ht="14.4" x14ac:dyDescent="0.3">
      <c r="A44" s="42"/>
      <c r="B44" s="66" t="s">
        <v>325</v>
      </c>
      <c r="C44" s="67"/>
      <c r="D44" s="67"/>
      <c r="E44" s="67"/>
      <c r="F44" s="67"/>
      <c r="G44" s="67"/>
    </row>
    <row r="45" spans="1:8" x14ac:dyDescent="0.25">
      <c r="A45" s="44" t="s">
        <v>51</v>
      </c>
      <c r="B45" s="68" t="s">
        <v>326</v>
      </c>
      <c r="C45" s="67">
        <v>762850.89</v>
      </c>
      <c r="D45" s="67">
        <v>0</v>
      </c>
      <c r="E45" s="67">
        <v>190838.36</v>
      </c>
      <c r="F45" s="67">
        <v>190838.36</v>
      </c>
      <c r="G45" s="67">
        <v>953689.25</v>
      </c>
    </row>
    <row r="46" spans="1:8" x14ac:dyDescent="0.25">
      <c r="A46" s="44" t="s">
        <v>51</v>
      </c>
      <c r="B46" s="68" t="s">
        <v>327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</row>
    <row r="47" spans="1:8" x14ac:dyDescent="0.25">
      <c r="A47" s="44" t="s">
        <v>51</v>
      </c>
      <c r="B47" s="68" t="s">
        <v>328</v>
      </c>
      <c r="C47" s="67">
        <v>6788.45</v>
      </c>
      <c r="D47" s="67">
        <v>243.15</v>
      </c>
      <c r="E47" s="67">
        <v>2345.1799999999998</v>
      </c>
      <c r="F47" s="67">
        <v>2102.0300000000002</v>
      </c>
      <c r="G47" s="67">
        <v>8890.48</v>
      </c>
    </row>
    <row r="48" spans="1:8" x14ac:dyDescent="0.25">
      <c r="A48" s="44" t="s">
        <v>51</v>
      </c>
      <c r="B48" s="68" t="s">
        <v>329</v>
      </c>
      <c r="C48" s="67">
        <v>0</v>
      </c>
      <c r="D48" s="67">
        <v>0</v>
      </c>
      <c r="E48" s="67">
        <v>0</v>
      </c>
      <c r="F48" s="67">
        <v>0</v>
      </c>
      <c r="G48" s="67">
        <v>0</v>
      </c>
    </row>
    <row r="49" spans="1:7" x14ac:dyDescent="0.25">
      <c r="A49" s="44" t="s">
        <v>51</v>
      </c>
      <c r="B49" s="68" t="s">
        <v>330</v>
      </c>
      <c r="C49" s="67">
        <v>0</v>
      </c>
      <c r="D49" s="67">
        <v>0</v>
      </c>
      <c r="E49" s="67">
        <v>0</v>
      </c>
      <c r="F49" s="67">
        <v>0</v>
      </c>
      <c r="G49" s="67">
        <v>0</v>
      </c>
    </row>
    <row r="50" spans="1:7" x14ac:dyDescent="0.25">
      <c r="A50" s="44" t="s">
        <v>51</v>
      </c>
      <c r="B50" s="68" t="s">
        <v>331</v>
      </c>
      <c r="C50" s="67">
        <v>-862.68</v>
      </c>
      <c r="D50" s="67">
        <v>498.9</v>
      </c>
      <c r="E50" s="67">
        <v>176.26</v>
      </c>
      <c r="F50" s="67">
        <v>-322.64</v>
      </c>
      <c r="G50" s="67">
        <v>-1185.32</v>
      </c>
    </row>
    <row r="51" spans="1:7" x14ac:dyDescent="0.25">
      <c r="A51" s="44" t="s">
        <v>51</v>
      </c>
      <c r="B51" s="68" t="s">
        <v>332</v>
      </c>
      <c r="C51" s="67">
        <v>-3301.81</v>
      </c>
      <c r="D51" s="67">
        <v>243.26</v>
      </c>
      <c r="E51" s="67">
        <v>0.35</v>
      </c>
      <c r="F51" s="67">
        <v>-242.91</v>
      </c>
      <c r="G51" s="67">
        <v>-3544.72</v>
      </c>
    </row>
    <row r="52" spans="1:7" x14ac:dyDescent="0.25">
      <c r="A52" s="44" t="s">
        <v>51</v>
      </c>
      <c r="B52" s="68" t="s">
        <v>333</v>
      </c>
      <c r="C52" s="67">
        <v>-17368.939999999999</v>
      </c>
      <c r="D52" s="67">
        <v>1089.9000000000001</v>
      </c>
      <c r="E52" s="67">
        <v>31.51</v>
      </c>
      <c r="F52" s="67">
        <v>-1058.3900000000001</v>
      </c>
      <c r="G52" s="67">
        <v>-18427.330000000002</v>
      </c>
    </row>
    <row r="53" spans="1:7" x14ac:dyDescent="0.25">
      <c r="A53" s="44" t="s">
        <v>51</v>
      </c>
      <c r="B53" s="68" t="s">
        <v>334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</row>
    <row r="54" spans="1:7" x14ac:dyDescent="0.25">
      <c r="A54" s="44" t="s">
        <v>51</v>
      </c>
      <c r="B54" s="68" t="s">
        <v>335</v>
      </c>
      <c r="C54" s="67">
        <v>55.09</v>
      </c>
      <c r="D54" s="67">
        <v>0</v>
      </c>
      <c r="E54" s="67">
        <v>5.15</v>
      </c>
      <c r="F54" s="67">
        <v>5.15</v>
      </c>
      <c r="G54" s="67">
        <v>60.24</v>
      </c>
    </row>
    <row r="55" spans="1:7" x14ac:dyDescent="0.25">
      <c r="A55" s="44" t="s">
        <v>51</v>
      </c>
      <c r="B55" s="68" t="s">
        <v>336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</row>
    <row r="56" spans="1:7" x14ac:dyDescent="0.25">
      <c r="A56" s="44" t="s">
        <v>51</v>
      </c>
      <c r="B56" s="68" t="s">
        <v>337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</row>
    <row r="57" spans="1:7" x14ac:dyDescent="0.25">
      <c r="A57" s="44" t="s">
        <v>51</v>
      </c>
      <c r="B57" s="68" t="s">
        <v>338</v>
      </c>
      <c r="C57" s="67">
        <v>748161</v>
      </c>
      <c r="D57" s="67">
        <v>2075.21</v>
      </c>
      <c r="E57" s="67">
        <v>193396.81</v>
      </c>
      <c r="F57" s="67">
        <v>191321.60000000001</v>
      </c>
      <c r="G57" s="67">
        <v>939482.6</v>
      </c>
    </row>
    <row r="58" spans="1:7" ht="14.4" x14ac:dyDescent="0.3">
      <c r="A58" s="42"/>
      <c r="B58" s="66" t="s">
        <v>339</v>
      </c>
      <c r="C58" s="67"/>
      <c r="D58" s="67"/>
      <c r="E58" s="67"/>
      <c r="F58" s="67"/>
      <c r="G58" s="67"/>
    </row>
    <row r="59" spans="1:7" x14ac:dyDescent="0.25">
      <c r="A59" s="44" t="s">
        <v>51</v>
      </c>
      <c r="B59" s="68" t="s">
        <v>339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</row>
    <row r="60" spans="1:7" x14ac:dyDescent="0.25">
      <c r="A60" s="44" t="s">
        <v>51</v>
      </c>
      <c r="B60" s="68" t="s">
        <v>340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</row>
    <row r="61" spans="1:7" x14ac:dyDescent="0.25">
      <c r="A61" s="44" t="s">
        <v>51</v>
      </c>
      <c r="B61" s="68" t="s">
        <v>341</v>
      </c>
      <c r="C61" s="67">
        <v>28851.31</v>
      </c>
      <c r="D61" s="67">
        <v>18923.93</v>
      </c>
      <c r="E61" s="67">
        <v>4417.33</v>
      </c>
      <c r="F61" s="67">
        <v>14506.6</v>
      </c>
      <c r="G61" s="67">
        <v>43357.91</v>
      </c>
    </row>
    <row r="62" spans="1:7" x14ac:dyDescent="0.25">
      <c r="A62" s="44" t="s">
        <v>51</v>
      </c>
      <c r="B62" s="68" t="s">
        <v>342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</row>
    <row r="63" spans="1:7" x14ac:dyDescent="0.25">
      <c r="A63" s="44" t="s">
        <v>51</v>
      </c>
      <c r="B63" s="68" t="s">
        <v>343</v>
      </c>
      <c r="C63" s="67">
        <v>0</v>
      </c>
      <c r="D63" s="67">
        <v>0</v>
      </c>
      <c r="E63" s="67">
        <v>0</v>
      </c>
      <c r="F63" s="67">
        <v>0</v>
      </c>
      <c r="G63" s="67">
        <v>0</v>
      </c>
    </row>
    <row r="64" spans="1:7" x14ac:dyDescent="0.25">
      <c r="A64" s="44" t="s">
        <v>51</v>
      </c>
      <c r="B64" s="68" t="s">
        <v>344</v>
      </c>
      <c r="C64" s="67">
        <v>28851.31</v>
      </c>
      <c r="D64" s="67">
        <v>18923.93</v>
      </c>
      <c r="E64" s="67">
        <v>4417.33</v>
      </c>
      <c r="F64" s="67">
        <v>14506.6</v>
      </c>
      <c r="G64" s="67">
        <v>43357.91</v>
      </c>
    </row>
    <row r="65" spans="1:7" x14ac:dyDescent="0.25">
      <c r="A65" s="44" t="s">
        <v>51</v>
      </c>
      <c r="B65" s="68" t="s">
        <v>345</v>
      </c>
      <c r="C65" s="67">
        <v>719309.69</v>
      </c>
      <c r="D65" s="67">
        <v>20999.14</v>
      </c>
      <c r="E65" s="67">
        <v>197814.14</v>
      </c>
      <c r="F65" s="67">
        <v>176815</v>
      </c>
      <c r="G65" s="67">
        <v>896124.69</v>
      </c>
    </row>
    <row r="66" spans="1:7" x14ac:dyDescent="0.25">
      <c r="A66" s="44" t="s">
        <v>51</v>
      </c>
      <c r="B66" s="68" t="s">
        <v>346</v>
      </c>
      <c r="C66" s="67">
        <v>719309.69</v>
      </c>
      <c r="D66" s="67">
        <v>20999.14</v>
      </c>
      <c r="E66" s="67">
        <v>197814.14</v>
      </c>
      <c r="F66" s="67">
        <v>176815</v>
      </c>
      <c r="G66" s="67">
        <v>896124.69</v>
      </c>
    </row>
    <row r="67" spans="1:7" x14ac:dyDescent="0.25">
      <c r="A67" s="44" t="s">
        <v>51</v>
      </c>
      <c r="B67" s="68" t="s">
        <v>347</v>
      </c>
      <c r="C67" s="67">
        <v>1308890.27</v>
      </c>
      <c r="D67" s="67">
        <v>0</v>
      </c>
      <c r="E67" s="67">
        <v>0</v>
      </c>
      <c r="F67" s="67">
        <v>0</v>
      </c>
      <c r="G67" s="67">
        <v>1308890.27</v>
      </c>
    </row>
    <row r="68" spans="1:7" x14ac:dyDescent="0.25">
      <c r="A68" s="44" t="s">
        <v>51</v>
      </c>
      <c r="B68" s="68" t="s">
        <v>348</v>
      </c>
      <c r="C68" s="67">
        <v>0</v>
      </c>
      <c r="D68" s="67">
        <v>0</v>
      </c>
      <c r="E68" s="67">
        <v>0</v>
      </c>
      <c r="F68" s="67">
        <v>0</v>
      </c>
      <c r="G68" s="67">
        <v>0</v>
      </c>
    </row>
    <row r="69" spans="1:7" x14ac:dyDescent="0.25">
      <c r="A69" s="44" t="s">
        <v>51</v>
      </c>
      <c r="B69" s="68" t="s">
        <v>349</v>
      </c>
      <c r="C69" s="67">
        <v>2028199.96</v>
      </c>
      <c r="D69" s="67">
        <v>20999.14</v>
      </c>
      <c r="E69" s="67">
        <v>197814.14</v>
      </c>
      <c r="F69" s="67">
        <v>176815</v>
      </c>
      <c r="G69" s="67">
        <v>2205014.96</v>
      </c>
    </row>
    <row r="70" spans="1:7" ht="14.4" x14ac:dyDescent="0.3">
      <c r="A70" s="42"/>
      <c r="B70" s="66" t="s">
        <v>350</v>
      </c>
      <c r="C70" s="67"/>
      <c r="D70" s="67"/>
      <c r="E70" s="67"/>
      <c r="F70" s="67"/>
      <c r="G70" s="67"/>
    </row>
    <row r="71" spans="1:7" x14ac:dyDescent="0.25">
      <c r="A71" s="44" t="s">
        <v>51</v>
      </c>
      <c r="B71" s="68" t="s">
        <v>351</v>
      </c>
      <c r="C71" s="67">
        <v>0</v>
      </c>
      <c r="D71" s="67">
        <v>0</v>
      </c>
      <c r="E71" s="67">
        <v>0</v>
      </c>
      <c r="F71" s="67">
        <v>0</v>
      </c>
      <c r="G71" s="67">
        <v>0</v>
      </c>
    </row>
    <row r="72" spans="1:7" x14ac:dyDescent="0.25">
      <c r="A72" s="44" t="s">
        <v>51</v>
      </c>
      <c r="B72" s="68" t="s">
        <v>352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</row>
    <row r="73" spans="1:7" x14ac:dyDescent="0.25">
      <c r="A73" s="44" t="s">
        <v>51</v>
      </c>
      <c r="B73" s="68" t="s">
        <v>353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</row>
    <row r="74" spans="1:7" ht="14.4" x14ac:dyDescent="0.3">
      <c r="A74" s="42"/>
      <c r="B74" s="68" t="s">
        <v>354</v>
      </c>
      <c r="C74" s="67">
        <v>52247958.170000002</v>
      </c>
      <c r="D74" s="67">
        <v>0</v>
      </c>
      <c r="E74" s="67">
        <v>0</v>
      </c>
      <c r="F74" s="67">
        <v>0</v>
      </c>
      <c r="G74" s="67">
        <v>52247958.170000002</v>
      </c>
    </row>
    <row r="75" spans="1:7" x14ac:dyDescent="0.25">
      <c r="A75" s="44" t="s">
        <v>51</v>
      </c>
      <c r="B75" s="66" t="s">
        <v>355</v>
      </c>
      <c r="C75" s="67"/>
      <c r="D75" s="67"/>
      <c r="E75" s="67"/>
      <c r="F75" s="67"/>
      <c r="G75" s="67"/>
    </row>
    <row r="76" spans="1:7" x14ac:dyDescent="0.25">
      <c r="A76" s="44" t="s">
        <v>51</v>
      </c>
      <c r="B76" s="68" t="s">
        <v>356</v>
      </c>
      <c r="C76" s="67">
        <v>719309.69</v>
      </c>
      <c r="D76" s="67">
        <v>20999.14</v>
      </c>
      <c r="E76" s="67">
        <v>197814.14</v>
      </c>
      <c r="F76" s="67">
        <v>176815</v>
      </c>
      <c r="G76" s="67">
        <v>896124.69</v>
      </c>
    </row>
    <row r="77" spans="1:7" x14ac:dyDescent="0.25">
      <c r="A77" s="44" t="s">
        <v>51</v>
      </c>
      <c r="B77" s="68" t="s">
        <v>357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</row>
    <row r="78" spans="1:7" x14ac:dyDescent="0.25">
      <c r="A78" s="44" t="s">
        <v>51</v>
      </c>
      <c r="B78" s="68" t="s">
        <v>358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</row>
    <row r="79" spans="1:7" x14ac:dyDescent="0.25">
      <c r="A79" s="44" t="s">
        <v>51</v>
      </c>
      <c r="B79" s="68" t="s">
        <v>359</v>
      </c>
      <c r="C79" s="67">
        <v>0</v>
      </c>
      <c r="D79" s="67">
        <v>0</v>
      </c>
      <c r="E79" s="67">
        <v>0</v>
      </c>
      <c r="F79" s="67">
        <v>0</v>
      </c>
      <c r="G79" s="67">
        <v>0</v>
      </c>
    </row>
    <row r="80" spans="1:7" x14ac:dyDescent="0.25">
      <c r="A80" s="44" t="s">
        <v>51</v>
      </c>
      <c r="B80" s="68" t="s">
        <v>360</v>
      </c>
      <c r="C80" s="67">
        <v>225091.7</v>
      </c>
      <c r="D80" s="67">
        <v>0</v>
      </c>
      <c r="E80" s="67">
        <v>0</v>
      </c>
      <c r="F80" s="67">
        <v>0</v>
      </c>
      <c r="G80" s="67">
        <v>225091.7</v>
      </c>
    </row>
    <row r="81" spans="1:7" x14ac:dyDescent="0.25">
      <c r="A81" s="44" t="s">
        <v>51</v>
      </c>
      <c r="B81" s="68" t="s">
        <v>361</v>
      </c>
      <c r="C81" s="67">
        <v>-501610.59</v>
      </c>
      <c r="D81" s="67">
        <v>88147.54</v>
      </c>
      <c r="E81" s="67">
        <v>0</v>
      </c>
      <c r="F81" s="67">
        <v>-88147.54</v>
      </c>
      <c r="G81" s="67">
        <v>-589758.13</v>
      </c>
    </row>
    <row r="82" spans="1:7" x14ac:dyDescent="0.25">
      <c r="A82" s="44" t="s">
        <v>51</v>
      </c>
      <c r="B82" s="68" t="s">
        <v>362</v>
      </c>
      <c r="C82" s="67">
        <v>0</v>
      </c>
      <c r="D82" s="67">
        <v>142759.64000000001</v>
      </c>
      <c r="E82" s="67">
        <v>142759.64000000001</v>
      </c>
      <c r="F82" s="67">
        <v>0</v>
      </c>
      <c r="G82" s="67">
        <v>0</v>
      </c>
    </row>
    <row r="83" spans="1:7" x14ac:dyDescent="0.25">
      <c r="A83" s="44" t="s">
        <v>51</v>
      </c>
      <c r="B83" s="68" t="s">
        <v>363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</row>
    <row r="84" spans="1:7" x14ac:dyDescent="0.25">
      <c r="A84" s="44" t="s">
        <v>51</v>
      </c>
      <c r="B84" s="68" t="s">
        <v>364</v>
      </c>
      <c r="C84" s="67">
        <v>0</v>
      </c>
      <c r="D84" s="67">
        <v>0</v>
      </c>
      <c r="E84" s="67">
        <v>0</v>
      </c>
      <c r="F84" s="67">
        <v>0</v>
      </c>
      <c r="G84" s="67">
        <v>0</v>
      </c>
    </row>
    <row r="85" spans="1:7" x14ac:dyDescent="0.25">
      <c r="A85" s="44" t="s">
        <v>51</v>
      </c>
      <c r="B85" s="68" t="s">
        <v>365</v>
      </c>
      <c r="C85" s="67">
        <v>1518362.2</v>
      </c>
      <c r="D85" s="67">
        <v>0</v>
      </c>
      <c r="E85" s="67">
        <v>0</v>
      </c>
      <c r="F85" s="67">
        <v>0</v>
      </c>
      <c r="G85" s="67">
        <v>1518362.2</v>
      </c>
    </row>
    <row r="86" spans="1:7" x14ac:dyDescent="0.25">
      <c r="A86" s="44" t="s">
        <v>51</v>
      </c>
      <c r="B86" s="68" t="s">
        <v>366</v>
      </c>
      <c r="C86" s="67">
        <v>-209471.93</v>
      </c>
      <c r="D86" s="67">
        <v>0</v>
      </c>
      <c r="E86" s="67">
        <v>0</v>
      </c>
      <c r="F86" s="67">
        <v>0</v>
      </c>
      <c r="G86" s="67">
        <v>-209471.93</v>
      </c>
    </row>
    <row r="87" spans="1:7" x14ac:dyDescent="0.25">
      <c r="A87" s="44" t="s">
        <v>51</v>
      </c>
      <c r="B87" s="68" t="s">
        <v>367</v>
      </c>
      <c r="C87" s="67">
        <v>1308890.27</v>
      </c>
      <c r="D87" s="67">
        <v>0</v>
      </c>
      <c r="E87" s="67">
        <v>0</v>
      </c>
      <c r="F87" s="67">
        <v>0</v>
      </c>
      <c r="G87" s="67">
        <v>1308890.27</v>
      </c>
    </row>
    <row r="88" spans="1:7" x14ac:dyDescent="0.25">
      <c r="A88" s="44" t="s">
        <v>51</v>
      </c>
      <c r="B88" s="68" t="s">
        <v>368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</row>
    <row r="89" spans="1:7" x14ac:dyDescent="0.25">
      <c r="A89" s="44" t="s">
        <v>51</v>
      </c>
      <c r="B89" s="68" t="s">
        <v>369</v>
      </c>
      <c r="C89" s="67">
        <v>0</v>
      </c>
      <c r="D89" s="67">
        <v>0</v>
      </c>
      <c r="E89" s="67">
        <v>0</v>
      </c>
      <c r="F89" s="67">
        <v>0</v>
      </c>
      <c r="G89" s="67">
        <v>0</v>
      </c>
    </row>
    <row r="90" spans="1:7" x14ac:dyDescent="0.25">
      <c r="A90" s="44" t="s">
        <v>51</v>
      </c>
      <c r="B90" s="68" t="s">
        <v>370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</row>
    <row r="91" spans="1:7" x14ac:dyDescent="0.25">
      <c r="A91" s="44" t="s">
        <v>51</v>
      </c>
      <c r="B91" s="68" t="s">
        <v>371</v>
      </c>
      <c r="C91" s="67">
        <v>53999639.240000002</v>
      </c>
      <c r="D91" s="67">
        <v>251906.32</v>
      </c>
      <c r="E91" s="67">
        <v>340573.78</v>
      </c>
      <c r="F91" s="67">
        <v>88667.46</v>
      </c>
      <c r="G91" s="67">
        <v>54088306.700000003</v>
      </c>
    </row>
    <row r="92" spans="1:7" x14ac:dyDescent="0.25">
      <c r="A92" s="44" t="s">
        <v>51</v>
      </c>
      <c r="B92" s="68" t="s">
        <v>312</v>
      </c>
      <c r="C92" s="67">
        <v>14367841.470000001</v>
      </c>
      <c r="D92" s="67">
        <v>26721.51</v>
      </c>
      <c r="E92" s="67">
        <v>-2903925.53</v>
      </c>
      <c r="F92" s="67">
        <v>-2930647.04</v>
      </c>
      <c r="G92" s="67">
        <v>11437194.43</v>
      </c>
    </row>
    <row r="93" spans="1:7" ht="14.4" x14ac:dyDescent="0.3">
      <c r="A93" s="42"/>
      <c r="B93" s="68" t="s">
        <v>372</v>
      </c>
      <c r="C93" s="67">
        <v>68367480.709999993</v>
      </c>
      <c r="D93" s="67">
        <v>278627.83</v>
      </c>
      <c r="E93" s="67">
        <v>-2563351.75</v>
      </c>
      <c r="F93" s="67">
        <v>-2841979.58</v>
      </c>
      <c r="G93" s="67">
        <v>65525501.130000003</v>
      </c>
    </row>
    <row r="94" spans="1:7" x14ac:dyDescent="0.25">
      <c r="A94" s="44" t="s">
        <v>51</v>
      </c>
      <c r="B94" s="66" t="s">
        <v>373</v>
      </c>
      <c r="C94" s="67"/>
      <c r="D94" s="67"/>
      <c r="E94" s="67"/>
      <c r="F94" s="67"/>
      <c r="G94" s="67"/>
    </row>
    <row r="95" spans="1:7" x14ac:dyDescent="0.25">
      <c r="A95" s="44" t="s">
        <v>51</v>
      </c>
      <c r="B95" s="68" t="s">
        <v>374</v>
      </c>
      <c r="C95" s="67">
        <v>0</v>
      </c>
      <c r="D95" s="67">
        <v>0</v>
      </c>
      <c r="E95" s="67">
        <v>0</v>
      </c>
      <c r="F95" s="67">
        <v>0</v>
      </c>
      <c r="G95" s="67">
        <v>0</v>
      </c>
    </row>
    <row r="96" spans="1:7" x14ac:dyDescent="0.25">
      <c r="A96" s="44" t="s">
        <v>51</v>
      </c>
      <c r="B96" s="68" t="s">
        <v>283</v>
      </c>
      <c r="C96" s="67">
        <v>54057821.799999997</v>
      </c>
      <c r="D96" s="67">
        <v>961331.18</v>
      </c>
      <c r="E96" s="67">
        <v>788086.64</v>
      </c>
      <c r="F96" s="67">
        <v>173244.54</v>
      </c>
      <c r="G96" s="67">
        <v>54231066.340000004</v>
      </c>
    </row>
    <row r="97" spans="1:7" x14ac:dyDescent="0.25">
      <c r="A97" s="44" t="s">
        <v>51</v>
      </c>
      <c r="B97" s="68" t="s">
        <v>300</v>
      </c>
      <c r="C97" s="67">
        <v>58182.559999999998</v>
      </c>
      <c r="D97" s="67">
        <v>215601.72</v>
      </c>
      <c r="E97" s="67">
        <v>300178.8</v>
      </c>
      <c r="F97" s="67">
        <v>84577.08</v>
      </c>
      <c r="G97" s="67">
        <v>142759.64000000001</v>
      </c>
    </row>
    <row r="98" spans="1:7" x14ac:dyDescent="0.25">
      <c r="A98" s="44" t="s">
        <v>51</v>
      </c>
      <c r="B98" s="68" t="s">
        <v>350</v>
      </c>
      <c r="C98" s="67">
        <v>53999639.240000002</v>
      </c>
      <c r="D98" s="67">
        <v>251906.32</v>
      </c>
      <c r="E98" s="67">
        <v>340573.78</v>
      </c>
      <c r="F98" s="67">
        <v>88667.46</v>
      </c>
      <c r="G98" s="67">
        <v>54088306.700000003</v>
      </c>
    </row>
    <row r="99" spans="1:7" x14ac:dyDescent="0.25">
      <c r="A99" s="44" t="s">
        <v>51</v>
      </c>
      <c r="B99" s="68" t="s">
        <v>375</v>
      </c>
      <c r="C99" s="67">
        <v>0</v>
      </c>
      <c r="D99" s="67">
        <v>-1448364.8</v>
      </c>
      <c r="E99" s="67">
        <v>-1448364.8</v>
      </c>
      <c r="F99" s="67">
        <v>0</v>
      </c>
      <c r="G99" s="67">
        <v>0</v>
      </c>
    </row>
    <row r="100" spans="1:7" x14ac:dyDescent="0.25">
      <c r="A100" s="44" t="s">
        <v>51</v>
      </c>
      <c r="B100" s="68" t="s">
        <v>376</v>
      </c>
      <c r="C100" s="67">
        <v>66888572.289999999</v>
      </c>
      <c r="D100" s="67">
        <v>-2905044.72</v>
      </c>
      <c r="E100" s="67">
        <v>26949.84</v>
      </c>
      <c r="F100" s="67">
        <v>-2931994.56</v>
      </c>
      <c r="G100" s="67">
        <v>63956577.729999997</v>
      </c>
    </row>
    <row r="101" spans="1:7" x14ac:dyDescent="0.25">
      <c r="A101" s="44" t="s">
        <v>51</v>
      </c>
      <c r="B101" s="68" t="s">
        <v>377</v>
      </c>
      <c r="C101" s="67">
        <v>68367480.709999993</v>
      </c>
      <c r="D101" s="67">
        <v>-1726992.63</v>
      </c>
      <c r="E101" s="67">
        <v>1114986.95</v>
      </c>
      <c r="F101" s="67">
        <v>-2841979.58</v>
      </c>
      <c r="G101" s="67">
        <v>65525501.130000003</v>
      </c>
    </row>
    <row r="102" spans="1:7" x14ac:dyDescent="0.25">
      <c r="A102" s="44" t="s">
        <v>51</v>
      </c>
      <c r="B102" s="68" t="s">
        <v>378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</row>
    <row r="103" spans="1:7" x14ac:dyDescent="0.25">
      <c r="A103" s="44" t="s">
        <v>51</v>
      </c>
      <c r="B103" s="68" t="s">
        <v>379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</row>
    <row r="104" spans="1:7" x14ac:dyDescent="0.25">
      <c r="A104" s="44" t="s">
        <v>51</v>
      </c>
      <c r="B104" s="68" t="s">
        <v>380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</row>
    <row r="105" spans="1:7" x14ac:dyDescent="0.25">
      <c r="B105" s="68" t="s">
        <v>381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2"/>
  <sheetViews>
    <sheetView zoomScale="80" zoomScaleNormal="80" workbookViewId="0">
      <pane ySplit="1" topLeftCell="A2" activePane="bottomLeft" state="frozen"/>
      <selection pane="bottomLeft"/>
    </sheetView>
  </sheetViews>
  <sheetFormatPr defaultRowHeight="13.2" x14ac:dyDescent="0.25"/>
  <cols>
    <col min="1" max="1" width="8.33203125" bestFit="1" customWidth="1"/>
    <col min="2" max="2" width="10.6640625" style="53" bestFit="1" customWidth="1"/>
    <col min="3" max="3" width="34.44140625" bestFit="1" customWidth="1"/>
    <col min="4" max="4" width="10.88671875" bestFit="1" customWidth="1"/>
    <col min="5" max="5" width="11.44140625" style="51" bestFit="1" customWidth="1"/>
    <col min="6" max="6" width="13.5546875" style="51" bestFit="1" customWidth="1"/>
    <col min="7" max="7" width="6.6640625" style="51" bestFit="1" customWidth="1"/>
    <col min="8" max="8" width="11.6640625" style="51" bestFit="1" customWidth="1"/>
    <col min="9" max="9" width="9.33203125" style="51" bestFit="1" customWidth="1"/>
    <col min="10" max="10" width="13.44140625" style="51" bestFit="1" customWidth="1"/>
    <col min="11" max="11" width="7.33203125" bestFit="1" customWidth="1"/>
    <col min="12" max="12" width="10.5546875" bestFit="1" customWidth="1"/>
  </cols>
  <sheetData>
    <row r="1" spans="1:12" s="50" customFormat="1" ht="14.4" x14ac:dyDescent="0.3">
      <c r="A1" s="59" t="s">
        <v>84</v>
      </c>
      <c r="B1" s="60" t="s">
        <v>85</v>
      </c>
      <c r="C1" s="59" t="s">
        <v>86</v>
      </c>
      <c r="D1" s="59" t="s">
        <v>87</v>
      </c>
      <c r="E1" s="62" t="s">
        <v>88</v>
      </c>
      <c r="F1" s="62" t="s">
        <v>89</v>
      </c>
      <c r="G1" s="62" t="s">
        <v>90</v>
      </c>
      <c r="H1" s="62" t="s">
        <v>91</v>
      </c>
      <c r="I1" s="62" t="s">
        <v>92</v>
      </c>
      <c r="J1" s="62" t="s">
        <v>93</v>
      </c>
      <c r="K1" s="59" t="s">
        <v>94</v>
      </c>
      <c r="L1" s="59" t="s">
        <v>95</v>
      </c>
    </row>
    <row r="2" spans="1:12" ht="14.4" x14ac:dyDescent="0.3">
      <c r="A2" s="57" t="s">
        <v>96</v>
      </c>
      <c r="B2" s="61" t="s">
        <v>60</v>
      </c>
      <c r="C2" s="57" t="s">
        <v>97</v>
      </c>
      <c r="D2" s="57">
        <v>14526</v>
      </c>
      <c r="E2" s="63">
        <v>597796.68000000005</v>
      </c>
      <c r="F2" s="63">
        <v>597796.68000000005</v>
      </c>
      <c r="G2" s="63">
        <v>44.82</v>
      </c>
      <c r="H2" s="63">
        <v>651055.31999999995</v>
      </c>
      <c r="I2" s="63">
        <v>44.82</v>
      </c>
      <c r="J2" s="63">
        <v>651055.31999999995</v>
      </c>
      <c r="K2" s="57" t="s">
        <v>98</v>
      </c>
      <c r="L2" s="58">
        <v>43616</v>
      </c>
    </row>
    <row r="3" spans="1:12" ht="14.4" x14ac:dyDescent="0.3">
      <c r="A3" s="57" t="s">
        <v>96</v>
      </c>
      <c r="B3" s="61">
        <v>6021500</v>
      </c>
      <c r="C3" s="57" t="s">
        <v>131</v>
      </c>
      <c r="D3" s="57">
        <v>18000</v>
      </c>
      <c r="E3" s="63">
        <v>497005</v>
      </c>
      <c r="F3" s="63">
        <v>54901657.32</v>
      </c>
      <c r="G3" s="63">
        <v>16.579999999999998</v>
      </c>
      <c r="H3" s="63">
        <v>298411.24</v>
      </c>
      <c r="I3" s="63">
        <v>1800</v>
      </c>
      <c r="J3" s="63">
        <v>32400000</v>
      </c>
      <c r="K3" s="57" t="s">
        <v>132</v>
      </c>
      <c r="L3" s="58">
        <v>43616</v>
      </c>
    </row>
    <row r="4" spans="1:12" ht="14.4" x14ac:dyDescent="0.3">
      <c r="A4" s="57" t="s">
        <v>96</v>
      </c>
      <c r="B4" s="61">
        <v>6066608</v>
      </c>
      <c r="C4" s="57" t="s">
        <v>142</v>
      </c>
      <c r="D4" s="57">
        <v>112883</v>
      </c>
      <c r="E4" s="63">
        <v>1319769.48</v>
      </c>
      <c r="F4" s="63">
        <v>1747566.46</v>
      </c>
      <c r="G4" s="63">
        <v>11.42</v>
      </c>
      <c r="H4" s="63">
        <v>1288916.92</v>
      </c>
      <c r="I4" s="63">
        <v>16.48</v>
      </c>
      <c r="J4" s="63">
        <v>1860311.84</v>
      </c>
      <c r="K4" s="57" t="s">
        <v>143</v>
      </c>
      <c r="L4" s="58">
        <v>43616</v>
      </c>
    </row>
    <row r="5" spans="1:12" ht="14.4" x14ac:dyDescent="0.3">
      <c r="A5" s="57" t="s">
        <v>96</v>
      </c>
      <c r="B5" s="61">
        <v>6054603</v>
      </c>
      <c r="C5" s="57" t="s">
        <v>133</v>
      </c>
      <c r="D5" s="57">
        <v>86685</v>
      </c>
      <c r="E5" s="63">
        <v>708791.26</v>
      </c>
      <c r="F5" s="63">
        <v>74588701.5</v>
      </c>
      <c r="G5" s="63">
        <v>10.31</v>
      </c>
      <c r="H5" s="63">
        <v>893396.41</v>
      </c>
      <c r="I5" s="63">
        <v>1119</v>
      </c>
      <c r="J5" s="63">
        <v>97000515</v>
      </c>
      <c r="K5" s="57" t="s">
        <v>132</v>
      </c>
      <c r="L5" s="58">
        <v>43616</v>
      </c>
    </row>
    <row r="6" spans="1:12" ht="14.4" x14ac:dyDescent="0.3">
      <c r="A6" s="57" t="s">
        <v>96</v>
      </c>
      <c r="B6" s="61">
        <v>7124594</v>
      </c>
      <c r="C6" s="57" t="s">
        <v>70</v>
      </c>
      <c r="D6" s="57">
        <v>6300</v>
      </c>
      <c r="E6" s="63">
        <v>953629.32</v>
      </c>
      <c r="F6" s="63">
        <v>929121.05</v>
      </c>
      <c r="G6" s="63">
        <v>165.63</v>
      </c>
      <c r="H6" s="63">
        <v>1043475.67</v>
      </c>
      <c r="I6" s="63">
        <v>166.6</v>
      </c>
      <c r="J6" s="63">
        <v>1049580</v>
      </c>
      <c r="K6" s="57" t="s">
        <v>139</v>
      </c>
      <c r="L6" s="58">
        <v>43616</v>
      </c>
    </row>
    <row r="7" spans="1:12" ht="14.4" x14ac:dyDescent="0.3">
      <c r="A7" s="57" t="s">
        <v>96</v>
      </c>
      <c r="B7" s="61" t="s">
        <v>146</v>
      </c>
      <c r="C7" s="57" t="s">
        <v>147</v>
      </c>
      <c r="D7" s="57">
        <v>40670</v>
      </c>
      <c r="E7" s="63">
        <v>825143.18</v>
      </c>
      <c r="F7" s="63">
        <v>955913.6</v>
      </c>
      <c r="G7" s="63">
        <v>26.66</v>
      </c>
      <c r="H7" s="63">
        <v>1084158.79</v>
      </c>
      <c r="I7" s="63">
        <v>21.15</v>
      </c>
      <c r="J7" s="63">
        <v>860170.5</v>
      </c>
      <c r="K7" s="57" t="s">
        <v>148</v>
      </c>
      <c r="L7" s="58">
        <v>43616</v>
      </c>
    </row>
    <row r="8" spans="1:12" ht="14.4" x14ac:dyDescent="0.3">
      <c r="A8" s="57" t="s">
        <v>96</v>
      </c>
      <c r="B8" s="61">
        <v>124765108</v>
      </c>
      <c r="C8" s="57" t="s">
        <v>99</v>
      </c>
      <c r="D8" s="57">
        <v>61706</v>
      </c>
      <c r="E8" s="63">
        <v>976474.74</v>
      </c>
      <c r="F8" s="63">
        <v>976474.74</v>
      </c>
      <c r="G8" s="63">
        <v>25.49</v>
      </c>
      <c r="H8" s="63">
        <v>1572885.94</v>
      </c>
      <c r="I8" s="63">
        <v>25.49</v>
      </c>
      <c r="J8" s="63">
        <v>1572885.94</v>
      </c>
      <c r="K8" s="57" t="s">
        <v>98</v>
      </c>
      <c r="L8" s="58">
        <v>43616</v>
      </c>
    </row>
    <row r="9" spans="1:12" ht="14.4" x14ac:dyDescent="0.3">
      <c r="A9" s="57" t="s">
        <v>96</v>
      </c>
      <c r="B9" s="61" t="s">
        <v>165</v>
      </c>
      <c r="C9" s="57" t="s">
        <v>166</v>
      </c>
      <c r="D9" s="57">
        <v>27647</v>
      </c>
      <c r="E9" s="63">
        <v>1367701.97</v>
      </c>
      <c r="F9" s="63">
        <v>1367701.97</v>
      </c>
      <c r="G9" s="63">
        <v>72.86</v>
      </c>
      <c r="H9" s="63">
        <v>2014360.42</v>
      </c>
      <c r="I9" s="63">
        <v>72.86</v>
      </c>
      <c r="J9" s="63">
        <v>2014360.42</v>
      </c>
      <c r="K9" s="57" t="s">
        <v>98</v>
      </c>
      <c r="L9" s="58">
        <v>43616</v>
      </c>
    </row>
    <row r="10" spans="1:12" ht="14.4" x14ac:dyDescent="0.3">
      <c r="A10" s="57" t="s">
        <v>96</v>
      </c>
      <c r="B10" s="61" t="s">
        <v>63</v>
      </c>
      <c r="C10" s="57" t="s">
        <v>62</v>
      </c>
      <c r="D10" s="57">
        <v>13734</v>
      </c>
      <c r="E10" s="63">
        <v>1154331.31</v>
      </c>
      <c r="F10" s="63">
        <v>1154331.31</v>
      </c>
      <c r="G10" s="63">
        <v>110.28</v>
      </c>
      <c r="H10" s="63">
        <v>1514585.52</v>
      </c>
      <c r="I10" s="63">
        <v>110.28</v>
      </c>
      <c r="J10" s="63">
        <v>1514585.52</v>
      </c>
      <c r="K10" s="57" t="s">
        <v>98</v>
      </c>
      <c r="L10" s="58">
        <v>43616</v>
      </c>
    </row>
    <row r="11" spans="1:12" ht="14.4" x14ac:dyDescent="0.3">
      <c r="A11" s="57" t="s">
        <v>96</v>
      </c>
      <c r="B11" s="61">
        <v>5330047</v>
      </c>
      <c r="C11" s="57" t="s">
        <v>125</v>
      </c>
      <c r="D11" s="57">
        <v>11395</v>
      </c>
      <c r="E11" s="63">
        <v>976539.43</v>
      </c>
      <c r="F11" s="63">
        <v>876799.03</v>
      </c>
      <c r="G11" s="63">
        <v>148.04</v>
      </c>
      <c r="H11" s="63">
        <v>1686931.96</v>
      </c>
      <c r="I11" s="63">
        <v>132.85</v>
      </c>
      <c r="J11" s="63">
        <v>1513825.75</v>
      </c>
      <c r="K11" s="57" t="s">
        <v>126</v>
      </c>
      <c r="L11" s="58">
        <v>43616</v>
      </c>
    </row>
    <row r="12" spans="1:12" ht="14.4" x14ac:dyDescent="0.3">
      <c r="A12" s="57" t="s">
        <v>96</v>
      </c>
      <c r="B12" s="61" t="s">
        <v>76</v>
      </c>
      <c r="C12" s="57" t="s">
        <v>101</v>
      </c>
      <c r="D12" s="57">
        <v>13944</v>
      </c>
      <c r="E12" s="63">
        <v>1367877.11</v>
      </c>
      <c r="F12" s="63">
        <v>1367877.11</v>
      </c>
      <c r="G12" s="63">
        <v>142.12</v>
      </c>
      <c r="H12" s="63">
        <v>1981721.28</v>
      </c>
      <c r="I12" s="63">
        <v>142.12</v>
      </c>
      <c r="J12" s="63">
        <v>1981721.28</v>
      </c>
      <c r="K12" s="57" t="s">
        <v>98</v>
      </c>
      <c r="L12" s="58">
        <v>43616</v>
      </c>
    </row>
    <row r="13" spans="1:12" ht="14.4" x14ac:dyDescent="0.3">
      <c r="A13" s="57" t="s">
        <v>96</v>
      </c>
      <c r="B13" s="61">
        <v>292505104</v>
      </c>
      <c r="C13" s="57" t="s">
        <v>102</v>
      </c>
      <c r="D13" s="57">
        <v>101063</v>
      </c>
      <c r="E13" s="63">
        <v>1101666.3700000001</v>
      </c>
      <c r="F13" s="63">
        <v>1101666.3700000001</v>
      </c>
      <c r="G13" s="63">
        <v>5.27</v>
      </c>
      <c r="H13" s="63">
        <v>532602.01</v>
      </c>
      <c r="I13" s="63">
        <v>5.27</v>
      </c>
      <c r="J13" s="63">
        <v>532602.01</v>
      </c>
      <c r="K13" s="57" t="s">
        <v>98</v>
      </c>
      <c r="L13" s="58">
        <v>43616</v>
      </c>
    </row>
    <row r="14" spans="1:12" ht="14.4" x14ac:dyDescent="0.3">
      <c r="A14" s="57" t="s">
        <v>96</v>
      </c>
      <c r="B14" s="61">
        <v>294821608</v>
      </c>
      <c r="C14" s="57" t="s">
        <v>100</v>
      </c>
      <c r="D14" s="57">
        <v>165319</v>
      </c>
      <c r="E14" s="63">
        <v>1138052.1100000001</v>
      </c>
      <c r="F14" s="63">
        <v>1138052.1100000001</v>
      </c>
      <c r="G14" s="63">
        <v>9.67</v>
      </c>
      <c r="H14" s="63">
        <v>1598634.73</v>
      </c>
      <c r="I14" s="63">
        <v>9.67</v>
      </c>
      <c r="J14" s="63">
        <v>1598634.73</v>
      </c>
      <c r="K14" s="57" t="s">
        <v>98</v>
      </c>
      <c r="L14" s="58">
        <v>43616</v>
      </c>
    </row>
    <row r="15" spans="1:12" ht="14.4" x14ac:dyDescent="0.3">
      <c r="A15" s="57" t="s">
        <v>96</v>
      </c>
      <c r="B15" s="61" t="s">
        <v>73</v>
      </c>
      <c r="C15" s="57" t="s">
        <v>103</v>
      </c>
      <c r="D15" s="57">
        <v>14596</v>
      </c>
      <c r="E15" s="63">
        <v>958553.82</v>
      </c>
      <c r="F15" s="63">
        <v>958553.82</v>
      </c>
      <c r="G15" s="63">
        <v>143.02000000000001</v>
      </c>
      <c r="H15" s="63">
        <v>2087519.92</v>
      </c>
      <c r="I15" s="63">
        <v>143.02000000000001</v>
      </c>
      <c r="J15" s="63">
        <v>2087519.92</v>
      </c>
      <c r="K15" s="57" t="s">
        <v>98</v>
      </c>
      <c r="L15" s="58">
        <v>43616</v>
      </c>
    </row>
    <row r="16" spans="1:12" ht="14.4" x14ac:dyDescent="0.3">
      <c r="A16" s="57" t="s">
        <v>96</v>
      </c>
      <c r="B16" s="61" t="s">
        <v>67</v>
      </c>
      <c r="C16" s="57" t="s">
        <v>104</v>
      </c>
      <c r="D16" s="57">
        <v>6324</v>
      </c>
      <c r="E16" s="63">
        <v>442685.63</v>
      </c>
      <c r="F16" s="63">
        <v>442685.63</v>
      </c>
      <c r="G16" s="63">
        <v>113.64</v>
      </c>
      <c r="H16" s="63">
        <v>718659.36</v>
      </c>
      <c r="I16" s="63">
        <v>113.64</v>
      </c>
      <c r="J16" s="63">
        <v>718659.36</v>
      </c>
      <c r="K16" s="57" t="s">
        <v>98</v>
      </c>
      <c r="L16" s="58">
        <v>43616</v>
      </c>
    </row>
    <row r="17" spans="1:12" ht="14.4" x14ac:dyDescent="0.3">
      <c r="A17" s="57" t="s">
        <v>96</v>
      </c>
      <c r="B17" s="61">
        <v>398438408</v>
      </c>
      <c r="C17" s="57" t="s">
        <v>105</v>
      </c>
      <c r="D17" s="57">
        <v>50445</v>
      </c>
      <c r="E17" s="63">
        <v>865596.57</v>
      </c>
      <c r="F17" s="63">
        <v>865596.57</v>
      </c>
      <c r="G17" s="63">
        <v>17.59</v>
      </c>
      <c r="H17" s="63">
        <v>887327.55</v>
      </c>
      <c r="I17" s="63">
        <v>17.59</v>
      </c>
      <c r="J17" s="63">
        <v>887327.55</v>
      </c>
      <c r="K17" s="57" t="s">
        <v>98</v>
      </c>
      <c r="L17" s="58">
        <v>43616</v>
      </c>
    </row>
    <row r="18" spans="1:12" ht="14.4" x14ac:dyDescent="0.3">
      <c r="A18" s="57" t="s">
        <v>96</v>
      </c>
      <c r="B18" s="61" t="s">
        <v>77</v>
      </c>
      <c r="C18" s="57" t="s">
        <v>108</v>
      </c>
      <c r="D18" s="57">
        <v>11424</v>
      </c>
      <c r="E18" s="63">
        <v>900848.13</v>
      </c>
      <c r="F18" s="63">
        <v>900848.13</v>
      </c>
      <c r="G18" s="63">
        <v>141.56</v>
      </c>
      <c r="H18" s="63">
        <v>1617181.44</v>
      </c>
      <c r="I18" s="63">
        <v>141.56</v>
      </c>
      <c r="J18" s="63">
        <v>1617181.44</v>
      </c>
      <c r="K18" s="57" t="s">
        <v>98</v>
      </c>
      <c r="L18" s="58">
        <v>43616</v>
      </c>
    </row>
    <row r="19" spans="1:12" ht="14.4" x14ac:dyDescent="0.3">
      <c r="A19" s="57" t="s">
        <v>96</v>
      </c>
      <c r="B19" s="61" t="s">
        <v>69</v>
      </c>
      <c r="C19" s="57" t="s">
        <v>106</v>
      </c>
      <c r="D19" s="57">
        <v>22414</v>
      </c>
      <c r="E19" s="63">
        <v>412838.96</v>
      </c>
      <c r="F19" s="63">
        <v>412838.96</v>
      </c>
      <c r="G19" s="63">
        <v>17.920000000000002</v>
      </c>
      <c r="H19" s="63">
        <v>401732.85</v>
      </c>
      <c r="I19" s="63">
        <v>17.920000000000002</v>
      </c>
      <c r="J19" s="63">
        <v>401732.85</v>
      </c>
      <c r="K19" s="57" t="s">
        <v>98</v>
      </c>
      <c r="L19" s="58">
        <v>43616</v>
      </c>
    </row>
    <row r="20" spans="1:12" ht="14.4" x14ac:dyDescent="0.3">
      <c r="A20" s="57" t="s">
        <v>96</v>
      </c>
      <c r="B20" s="61">
        <v>5889505</v>
      </c>
      <c r="C20" s="57" t="s">
        <v>61</v>
      </c>
      <c r="D20" s="57">
        <v>53225</v>
      </c>
      <c r="E20" s="63">
        <v>1067159.77</v>
      </c>
      <c r="F20" s="63">
        <v>965766.58</v>
      </c>
      <c r="G20" s="63">
        <v>17.920000000000002</v>
      </c>
      <c r="H20" s="63">
        <v>953962.74</v>
      </c>
      <c r="I20" s="63">
        <v>16.079999999999998</v>
      </c>
      <c r="J20" s="63">
        <v>856070.9</v>
      </c>
      <c r="K20" s="57" t="s">
        <v>126</v>
      </c>
      <c r="L20" s="58">
        <v>43616</v>
      </c>
    </row>
    <row r="21" spans="1:12" ht="14.4" x14ac:dyDescent="0.3">
      <c r="A21" s="57" t="s">
        <v>96</v>
      </c>
      <c r="B21" s="61" t="s">
        <v>161</v>
      </c>
      <c r="C21" s="57" t="s">
        <v>107</v>
      </c>
      <c r="D21" s="57">
        <v>22201</v>
      </c>
      <c r="E21" s="63">
        <v>1045342.31</v>
      </c>
      <c r="F21" s="63">
        <v>1045342.31</v>
      </c>
      <c r="G21" s="63">
        <v>65.16</v>
      </c>
      <c r="H21" s="63">
        <v>1446617.16</v>
      </c>
      <c r="I21" s="63">
        <v>65.16</v>
      </c>
      <c r="J21" s="63">
        <v>1446617.16</v>
      </c>
      <c r="K21" s="57" t="s">
        <v>98</v>
      </c>
      <c r="L21" s="58">
        <v>43616</v>
      </c>
    </row>
    <row r="22" spans="1:12" ht="14.4" x14ac:dyDescent="0.3">
      <c r="A22" s="57" t="s">
        <v>96</v>
      </c>
      <c r="B22" s="61" t="s">
        <v>72</v>
      </c>
      <c r="C22" s="57" t="s">
        <v>71</v>
      </c>
      <c r="D22" s="57">
        <v>17843</v>
      </c>
      <c r="E22" s="63">
        <v>673361.92000000004</v>
      </c>
      <c r="F22" s="63">
        <v>673361.92000000004</v>
      </c>
      <c r="G22" s="63">
        <v>73.709999999999994</v>
      </c>
      <c r="H22" s="63">
        <v>1315207.53</v>
      </c>
      <c r="I22" s="63">
        <v>73.709999999999994</v>
      </c>
      <c r="J22" s="63">
        <v>1315207.53</v>
      </c>
      <c r="K22" s="57" t="s">
        <v>98</v>
      </c>
      <c r="L22" s="58">
        <v>43616</v>
      </c>
    </row>
    <row r="23" spans="1:12" ht="14.4" x14ac:dyDescent="0.3">
      <c r="A23" s="57" t="s">
        <v>96</v>
      </c>
      <c r="B23" s="61" t="s">
        <v>140</v>
      </c>
      <c r="C23" s="57" t="s">
        <v>65</v>
      </c>
      <c r="D23" s="57">
        <v>18000</v>
      </c>
      <c r="E23" s="63">
        <v>946195.59</v>
      </c>
      <c r="F23" s="63">
        <v>921878.36</v>
      </c>
      <c r="G23" s="63">
        <v>39.44</v>
      </c>
      <c r="H23" s="63">
        <v>709907.04</v>
      </c>
      <c r="I23" s="63">
        <v>39.67</v>
      </c>
      <c r="J23" s="63">
        <v>714060</v>
      </c>
      <c r="K23" s="57" t="s">
        <v>139</v>
      </c>
      <c r="L23" s="58">
        <v>43616</v>
      </c>
    </row>
    <row r="24" spans="1:12" ht="14.4" x14ac:dyDescent="0.3">
      <c r="A24" s="57" t="s">
        <v>96</v>
      </c>
      <c r="B24" s="61" t="s">
        <v>80</v>
      </c>
      <c r="C24" s="57" t="s">
        <v>109</v>
      </c>
      <c r="D24" s="57">
        <v>79740</v>
      </c>
      <c r="E24" s="63">
        <v>677848.87</v>
      </c>
      <c r="F24" s="63">
        <v>677848.87</v>
      </c>
      <c r="G24" s="63">
        <v>7.89</v>
      </c>
      <c r="H24" s="63">
        <v>628981.15</v>
      </c>
      <c r="I24" s="63">
        <v>7.89</v>
      </c>
      <c r="J24" s="63">
        <v>628981.15</v>
      </c>
      <c r="K24" s="57" t="s">
        <v>98</v>
      </c>
      <c r="L24" s="58">
        <v>43616</v>
      </c>
    </row>
    <row r="25" spans="1:12" ht="14.4" x14ac:dyDescent="0.3">
      <c r="A25" s="57" t="s">
        <v>96</v>
      </c>
      <c r="B25" s="61" t="s">
        <v>74</v>
      </c>
      <c r="C25" s="57" t="s">
        <v>110</v>
      </c>
      <c r="D25" s="57">
        <v>38552</v>
      </c>
      <c r="E25" s="63">
        <v>1675194.86</v>
      </c>
      <c r="F25" s="63">
        <v>1675194.86</v>
      </c>
      <c r="G25" s="63">
        <v>29.1</v>
      </c>
      <c r="H25" s="63">
        <v>1121863.2</v>
      </c>
      <c r="I25" s="63">
        <v>29.1</v>
      </c>
      <c r="J25" s="63">
        <v>1121863.2</v>
      </c>
      <c r="K25" s="57" t="s">
        <v>98</v>
      </c>
      <c r="L25" s="58">
        <v>43616</v>
      </c>
    </row>
    <row r="26" spans="1:12" ht="14.4" x14ac:dyDescent="0.3">
      <c r="A26" s="57" t="s">
        <v>96</v>
      </c>
      <c r="B26" s="61" t="s">
        <v>75</v>
      </c>
      <c r="C26" s="57" t="s">
        <v>111</v>
      </c>
      <c r="D26" s="57">
        <v>28127</v>
      </c>
      <c r="E26" s="63">
        <v>711541.75</v>
      </c>
      <c r="F26" s="63">
        <v>711541.75</v>
      </c>
      <c r="G26" s="63">
        <v>36.06</v>
      </c>
      <c r="H26" s="63">
        <v>1014259.62</v>
      </c>
      <c r="I26" s="63">
        <v>36.06</v>
      </c>
      <c r="J26" s="63">
        <v>1014259.62</v>
      </c>
      <c r="K26" s="57" t="s">
        <v>98</v>
      </c>
      <c r="L26" s="58">
        <v>43616</v>
      </c>
    </row>
    <row r="27" spans="1:12" ht="14.4" x14ac:dyDescent="0.3">
      <c r="A27" s="57" t="s">
        <v>96</v>
      </c>
      <c r="B27" s="61" t="s">
        <v>149</v>
      </c>
      <c r="C27" s="57" t="s">
        <v>150</v>
      </c>
      <c r="D27" s="57">
        <v>21850</v>
      </c>
      <c r="E27" s="63">
        <v>1318338.1100000001</v>
      </c>
      <c r="F27" s="63">
        <v>986229.89</v>
      </c>
      <c r="G27" s="63">
        <v>66.599999999999994</v>
      </c>
      <c r="H27" s="63">
        <v>1455199.72</v>
      </c>
      <c r="I27" s="63">
        <v>52.84</v>
      </c>
      <c r="J27" s="63">
        <v>1154554</v>
      </c>
      <c r="K27" s="57" t="s">
        <v>148</v>
      </c>
      <c r="L27" s="58">
        <v>43616</v>
      </c>
    </row>
    <row r="28" spans="1:12" ht="14.4" x14ac:dyDescent="0.3">
      <c r="A28" s="57" t="s">
        <v>96</v>
      </c>
      <c r="B28" s="61">
        <v>7333378</v>
      </c>
      <c r="C28" s="57" t="s">
        <v>141</v>
      </c>
      <c r="D28" s="57">
        <v>6754</v>
      </c>
      <c r="E28" s="63">
        <v>1211167.53</v>
      </c>
      <c r="F28" s="63">
        <v>1193865.8</v>
      </c>
      <c r="G28" s="63">
        <v>306.61</v>
      </c>
      <c r="H28" s="63">
        <v>2070819.31</v>
      </c>
      <c r="I28" s="63">
        <v>308.39999999999998</v>
      </c>
      <c r="J28" s="63">
        <v>2082933.6</v>
      </c>
      <c r="K28" s="57" t="s">
        <v>139</v>
      </c>
      <c r="L28" s="58">
        <v>43616</v>
      </c>
    </row>
    <row r="29" spans="1:12" ht="14.4" x14ac:dyDescent="0.3">
      <c r="A29" s="57" t="s">
        <v>96</v>
      </c>
      <c r="B29" s="61">
        <v>6555805</v>
      </c>
      <c r="C29" s="57" t="s">
        <v>134</v>
      </c>
      <c r="D29" s="57">
        <v>22900</v>
      </c>
      <c r="E29" s="63">
        <v>799104.8</v>
      </c>
      <c r="F29" s="63">
        <v>83719000</v>
      </c>
      <c r="G29" s="63">
        <v>35.090000000000003</v>
      </c>
      <c r="H29" s="63">
        <v>803582.78</v>
      </c>
      <c r="I29" s="63">
        <v>3810</v>
      </c>
      <c r="J29" s="63">
        <v>87249000</v>
      </c>
      <c r="K29" s="57" t="s">
        <v>132</v>
      </c>
      <c r="L29" s="58">
        <v>43616</v>
      </c>
    </row>
    <row r="30" spans="1:12" ht="14.4" x14ac:dyDescent="0.3">
      <c r="A30" s="57" t="s">
        <v>96</v>
      </c>
      <c r="B30" s="61">
        <v>589339209</v>
      </c>
      <c r="C30" s="57" t="s">
        <v>112</v>
      </c>
      <c r="D30" s="57">
        <v>73023</v>
      </c>
      <c r="E30" s="63">
        <v>1599526.32</v>
      </c>
      <c r="F30" s="63">
        <v>1599526.32</v>
      </c>
      <c r="G30" s="63">
        <v>19.27</v>
      </c>
      <c r="H30" s="63">
        <v>1407109.4</v>
      </c>
      <c r="I30" s="63">
        <v>19.27</v>
      </c>
      <c r="J30" s="63">
        <v>1407109.4</v>
      </c>
      <c r="K30" s="57" t="s">
        <v>98</v>
      </c>
      <c r="L30" s="58">
        <v>43616</v>
      </c>
    </row>
    <row r="31" spans="1:12" ht="14.4" x14ac:dyDescent="0.3">
      <c r="A31" s="57" t="s">
        <v>96</v>
      </c>
      <c r="B31" s="61">
        <v>6640682</v>
      </c>
      <c r="C31" s="57" t="s">
        <v>135</v>
      </c>
      <c r="D31" s="57">
        <v>13518</v>
      </c>
      <c r="E31" s="63">
        <v>1219600.04</v>
      </c>
      <c r="F31" s="63">
        <v>127967454</v>
      </c>
      <c r="G31" s="63">
        <v>125.17</v>
      </c>
      <c r="H31" s="63">
        <v>1692006.63</v>
      </c>
      <c r="I31" s="63">
        <v>13590</v>
      </c>
      <c r="J31" s="63">
        <v>183709620</v>
      </c>
      <c r="K31" s="57" t="s">
        <v>132</v>
      </c>
      <c r="L31" s="58">
        <v>43616</v>
      </c>
    </row>
    <row r="32" spans="1:12" ht="14.4" x14ac:dyDescent="0.3">
      <c r="A32" s="57" t="s">
        <v>96</v>
      </c>
      <c r="B32" s="61">
        <v>6659428</v>
      </c>
      <c r="C32" s="57" t="s">
        <v>162</v>
      </c>
      <c r="D32" s="57">
        <v>24737</v>
      </c>
      <c r="E32" s="63">
        <v>1074572.6399999999</v>
      </c>
      <c r="F32" s="63">
        <v>120072645</v>
      </c>
      <c r="G32" s="63">
        <v>47.52</v>
      </c>
      <c r="H32" s="63">
        <v>1175619.8</v>
      </c>
      <c r="I32" s="63">
        <v>5160</v>
      </c>
      <c r="J32" s="63">
        <v>127642920</v>
      </c>
      <c r="K32" s="57" t="s">
        <v>132</v>
      </c>
      <c r="L32" s="58">
        <v>43616</v>
      </c>
    </row>
    <row r="33" spans="1:12" ht="14.4" x14ac:dyDescent="0.3">
      <c r="A33" s="57" t="s">
        <v>96</v>
      </c>
      <c r="B33" s="61">
        <v>683715106</v>
      </c>
      <c r="C33" s="57" t="s">
        <v>113</v>
      </c>
      <c r="D33" s="57">
        <v>30760</v>
      </c>
      <c r="E33" s="63">
        <v>1063849.21</v>
      </c>
      <c r="F33" s="63">
        <v>1063849.21</v>
      </c>
      <c r="G33" s="63">
        <v>39.72</v>
      </c>
      <c r="H33" s="63">
        <v>1221787.2</v>
      </c>
      <c r="I33" s="63">
        <v>39.72</v>
      </c>
      <c r="J33" s="63">
        <v>1221787.2</v>
      </c>
      <c r="K33" s="57" t="s">
        <v>98</v>
      </c>
      <c r="L33" s="58">
        <v>43616</v>
      </c>
    </row>
    <row r="34" spans="1:12" ht="14.4" x14ac:dyDescent="0.3">
      <c r="A34" s="57" t="s">
        <v>96</v>
      </c>
      <c r="B34" s="61">
        <v>686330101</v>
      </c>
      <c r="C34" s="57" t="s">
        <v>114</v>
      </c>
      <c r="D34" s="57">
        <v>10507</v>
      </c>
      <c r="E34" s="63">
        <v>843980.32</v>
      </c>
      <c r="F34" s="63">
        <v>843980.32</v>
      </c>
      <c r="G34" s="63">
        <v>70.459999999999994</v>
      </c>
      <c r="H34" s="63">
        <v>740323.22</v>
      </c>
      <c r="I34" s="63">
        <v>70.459999999999994</v>
      </c>
      <c r="J34" s="63">
        <v>740323.22</v>
      </c>
      <c r="K34" s="57" t="s">
        <v>98</v>
      </c>
      <c r="L34" s="58">
        <v>43616</v>
      </c>
    </row>
    <row r="35" spans="1:12" ht="14.4" x14ac:dyDescent="0.3">
      <c r="A35" s="57" t="s">
        <v>96</v>
      </c>
      <c r="B35" s="61">
        <v>6269861</v>
      </c>
      <c r="C35" s="57" t="s">
        <v>404</v>
      </c>
      <c r="D35" s="57">
        <v>16951</v>
      </c>
      <c r="E35" s="63">
        <v>1092695.1399999999</v>
      </c>
      <c r="F35" s="63">
        <v>122017806</v>
      </c>
      <c r="G35" s="63">
        <v>61.89</v>
      </c>
      <c r="H35" s="63">
        <v>1049143.17</v>
      </c>
      <c r="I35" s="63">
        <v>6720</v>
      </c>
      <c r="J35" s="63">
        <v>113910720</v>
      </c>
      <c r="K35" s="57" t="s">
        <v>132</v>
      </c>
      <c r="L35" s="58">
        <v>43616</v>
      </c>
    </row>
    <row r="36" spans="1:12" ht="14.4" x14ac:dyDescent="0.3">
      <c r="A36" s="57" t="s">
        <v>96</v>
      </c>
      <c r="B36" s="61">
        <v>705015105</v>
      </c>
      <c r="C36" s="57" t="s">
        <v>115</v>
      </c>
      <c r="D36" s="57">
        <v>99014</v>
      </c>
      <c r="E36" s="63">
        <v>1181340.82</v>
      </c>
      <c r="F36" s="63">
        <v>1181340.82</v>
      </c>
      <c r="G36" s="63">
        <v>9.93</v>
      </c>
      <c r="H36" s="63">
        <v>983209.02</v>
      </c>
      <c r="I36" s="63">
        <v>9.93</v>
      </c>
      <c r="J36" s="63">
        <v>983209.02</v>
      </c>
      <c r="K36" s="57" t="s">
        <v>98</v>
      </c>
      <c r="L36" s="58">
        <v>43616</v>
      </c>
    </row>
    <row r="37" spans="1:12" ht="14.4" x14ac:dyDescent="0.3">
      <c r="A37" s="57" t="s">
        <v>96</v>
      </c>
      <c r="B37" s="61">
        <v>6229597</v>
      </c>
      <c r="C37" s="57" t="s">
        <v>163</v>
      </c>
      <c r="D37" s="57">
        <v>171810</v>
      </c>
      <c r="E37" s="63">
        <v>1464470.49</v>
      </c>
      <c r="F37" s="63">
        <v>163435850</v>
      </c>
      <c r="G37" s="63">
        <v>10.45</v>
      </c>
      <c r="H37" s="63">
        <v>1796033.62</v>
      </c>
      <c r="I37" s="63">
        <v>1135</v>
      </c>
      <c r="J37" s="63">
        <v>195004350</v>
      </c>
      <c r="K37" s="57" t="s">
        <v>132</v>
      </c>
      <c r="L37" s="58">
        <v>43616</v>
      </c>
    </row>
    <row r="38" spans="1:12" ht="14.4" x14ac:dyDescent="0.3">
      <c r="A38" s="57" t="s">
        <v>96</v>
      </c>
      <c r="B38" s="61">
        <v>803054204</v>
      </c>
      <c r="C38" s="57" t="s">
        <v>116</v>
      </c>
      <c r="D38" s="57">
        <v>13700</v>
      </c>
      <c r="E38" s="63">
        <v>1379457.16</v>
      </c>
      <c r="F38" s="63">
        <v>1379457.16</v>
      </c>
      <c r="G38" s="63">
        <v>123.08</v>
      </c>
      <c r="H38" s="63">
        <v>1686196</v>
      </c>
      <c r="I38" s="63">
        <v>123.08</v>
      </c>
      <c r="J38" s="63">
        <v>1686196</v>
      </c>
      <c r="K38" s="57" t="s">
        <v>98</v>
      </c>
      <c r="L38" s="58">
        <v>43616</v>
      </c>
    </row>
    <row r="39" spans="1:12" ht="14.4" x14ac:dyDescent="0.3">
      <c r="A39" s="57" t="s">
        <v>96</v>
      </c>
      <c r="B39" s="61">
        <v>6616508</v>
      </c>
      <c r="C39" s="57" t="s">
        <v>136</v>
      </c>
      <c r="D39" s="57">
        <v>20275</v>
      </c>
      <c r="E39" s="63">
        <v>391019.45</v>
      </c>
      <c r="F39" s="63">
        <v>41258300</v>
      </c>
      <c r="G39" s="63">
        <v>14.74</v>
      </c>
      <c r="H39" s="63">
        <v>298779.65000000002</v>
      </c>
      <c r="I39" s="63">
        <v>1600</v>
      </c>
      <c r="J39" s="63">
        <v>32440000</v>
      </c>
      <c r="K39" s="57" t="s">
        <v>132</v>
      </c>
      <c r="L39" s="58">
        <v>43616</v>
      </c>
    </row>
    <row r="40" spans="1:12" ht="14.4" x14ac:dyDescent="0.3">
      <c r="A40" s="57" t="s">
        <v>96</v>
      </c>
      <c r="B40" s="61" t="s">
        <v>83</v>
      </c>
      <c r="C40" s="57" t="s">
        <v>118</v>
      </c>
      <c r="D40" s="57">
        <v>8300</v>
      </c>
      <c r="E40" s="63">
        <v>1467780.66</v>
      </c>
      <c r="F40" s="63">
        <v>1467780.66</v>
      </c>
      <c r="G40" s="63">
        <v>274.89999999999998</v>
      </c>
      <c r="H40" s="63">
        <v>2281670</v>
      </c>
      <c r="I40" s="63">
        <v>274.89999999999998</v>
      </c>
      <c r="J40" s="63">
        <v>2281670</v>
      </c>
      <c r="K40" s="57" t="s">
        <v>98</v>
      </c>
      <c r="L40" s="58">
        <v>43616</v>
      </c>
    </row>
    <row r="41" spans="1:12" ht="14.4" x14ac:dyDescent="0.3">
      <c r="A41" s="57" t="s">
        <v>96</v>
      </c>
      <c r="B41" s="61" t="s">
        <v>64</v>
      </c>
      <c r="C41" s="57" t="s">
        <v>119</v>
      </c>
      <c r="D41" s="57">
        <v>40885</v>
      </c>
      <c r="E41" s="63">
        <v>1351842.11</v>
      </c>
      <c r="F41" s="63">
        <v>1351842.11</v>
      </c>
      <c r="G41" s="63">
        <v>42.27</v>
      </c>
      <c r="H41" s="63">
        <v>1728208.95</v>
      </c>
      <c r="I41" s="63">
        <v>42.27</v>
      </c>
      <c r="J41" s="63">
        <v>1728208.95</v>
      </c>
      <c r="K41" s="57" t="s">
        <v>98</v>
      </c>
      <c r="L41" s="58">
        <v>43616</v>
      </c>
    </row>
    <row r="42" spans="1:12" ht="14.4" x14ac:dyDescent="0.3">
      <c r="A42" s="57" t="s">
        <v>96</v>
      </c>
      <c r="B42" s="61" t="s">
        <v>151</v>
      </c>
      <c r="C42" s="57" t="s">
        <v>152</v>
      </c>
      <c r="D42" s="57">
        <v>33623</v>
      </c>
      <c r="E42" s="63">
        <v>645299.34</v>
      </c>
      <c r="F42" s="63">
        <v>514113.17</v>
      </c>
      <c r="G42" s="63">
        <v>18.16</v>
      </c>
      <c r="H42" s="63">
        <v>610461.21</v>
      </c>
      <c r="I42" s="63">
        <v>14.4</v>
      </c>
      <c r="J42" s="63">
        <v>484339.31</v>
      </c>
      <c r="K42" s="57" t="s">
        <v>148</v>
      </c>
      <c r="L42" s="58">
        <v>43616</v>
      </c>
    </row>
    <row r="43" spans="1:12" ht="14.4" x14ac:dyDescent="0.3">
      <c r="A43" s="57" t="s">
        <v>96</v>
      </c>
      <c r="B43" s="61">
        <v>835699307</v>
      </c>
      <c r="C43" s="57" t="s">
        <v>117</v>
      </c>
      <c r="D43" s="57">
        <v>41226</v>
      </c>
      <c r="E43" s="63">
        <v>1340484.27</v>
      </c>
      <c r="F43" s="63">
        <v>1340484.27</v>
      </c>
      <c r="G43" s="63">
        <v>48</v>
      </c>
      <c r="H43" s="63">
        <v>1978848</v>
      </c>
      <c r="I43" s="63">
        <v>48</v>
      </c>
      <c r="J43" s="63">
        <v>1978848</v>
      </c>
      <c r="K43" s="57" t="s">
        <v>98</v>
      </c>
      <c r="L43" s="58">
        <v>43616</v>
      </c>
    </row>
    <row r="44" spans="1:12" ht="14.4" x14ac:dyDescent="0.3">
      <c r="A44" s="57" t="s">
        <v>96</v>
      </c>
      <c r="B44" s="61" t="s">
        <v>78</v>
      </c>
      <c r="C44" s="57" t="s">
        <v>120</v>
      </c>
      <c r="D44" s="57">
        <v>77042</v>
      </c>
      <c r="E44" s="63">
        <v>827053</v>
      </c>
      <c r="F44" s="63">
        <v>827053</v>
      </c>
      <c r="G44" s="63">
        <v>11.5</v>
      </c>
      <c r="H44" s="63">
        <v>886083.15</v>
      </c>
      <c r="I44" s="63">
        <v>11.5</v>
      </c>
      <c r="J44" s="63">
        <v>886083.15</v>
      </c>
      <c r="K44" s="57" t="s">
        <v>98</v>
      </c>
      <c r="L44" s="58">
        <v>43616</v>
      </c>
    </row>
    <row r="45" spans="1:12" ht="14.4" x14ac:dyDescent="0.3">
      <c r="A45" s="57" t="s">
        <v>96</v>
      </c>
      <c r="B45" s="61">
        <v>861012102</v>
      </c>
      <c r="C45" s="57" t="s">
        <v>121</v>
      </c>
      <c r="D45" s="57">
        <v>64583</v>
      </c>
      <c r="E45" s="63">
        <v>672166.21</v>
      </c>
      <c r="F45" s="63">
        <v>672166.21</v>
      </c>
      <c r="G45" s="63">
        <v>15.04</v>
      </c>
      <c r="H45" s="63">
        <v>971328.32</v>
      </c>
      <c r="I45" s="63">
        <v>15.04</v>
      </c>
      <c r="J45" s="63">
        <v>971328.32</v>
      </c>
      <c r="K45" s="57" t="s">
        <v>98</v>
      </c>
      <c r="L45" s="58">
        <v>43616</v>
      </c>
    </row>
    <row r="46" spans="1:12" ht="14.4" x14ac:dyDescent="0.3">
      <c r="A46" s="57" t="s">
        <v>96</v>
      </c>
      <c r="B46" s="61">
        <v>6356406</v>
      </c>
      <c r="C46" s="57" t="s">
        <v>66</v>
      </c>
      <c r="D46" s="57">
        <v>18896</v>
      </c>
      <c r="E46" s="63">
        <v>717790.05</v>
      </c>
      <c r="F46" s="63">
        <v>75697360</v>
      </c>
      <c r="G46" s="63">
        <v>23.23</v>
      </c>
      <c r="H46" s="63">
        <v>438919.75</v>
      </c>
      <c r="I46" s="63">
        <v>2522</v>
      </c>
      <c r="J46" s="63">
        <v>47655712</v>
      </c>
      <c r="K46" s="57" t="s">
        <v>132</v>
      </c>
      <c r="L46" s="58">
        <v>43616</v>
      </c>
    </row>
    <row r="47" spans="1:12" ht="14.4" x14ac:dyDescent="0.3">
      <c r="A47" s="57" t="s">
        <v>96</v>
      </c>
      <c r="B47" s="61" t="s">
        <v>127</v>
      </c>
      <c r="C47" s="57" t="s">
        <v>128</v>
      </c>
      <c r="D47" s="57">
        <v>22463</v>
      </c>
      <c r="E47" s="63">
        <v>561618.21</v>
      </c>
      <c r="F47" s="63">
        <v>497232.14</v>
      </c>
      <c r="G47" s="63">
        <v>93.45</v>
      </c>
      <c r="H47" s="63">
        <v>2099153.96</v>
      </c>
      <c r="I47" s="63">
        <v>83.86</v>
      </c>
      <c r="J47" s="63">
        <v>1883747.18</v>
      </c>
      <c r="K47" s="57" t="s">
        <v>126</v>
      </c>
      <c r="L47" s="58">
        <v>43616</v>
      </c>
    </row>
    <row r="48" spans="1:12" ht="14.4" x14ac:dyDescent="0.3">
      <c r="A48" s="57" t="s">
        <v>96</v>
      </c>
      <c r="B48" s="61" t="s">
        <v>81</v>
      </c>
      <c r="C48" s="57" t="s">
        <v>122</v>
      </c>
      <c r="D48" s="57">
        <v>6000</v>
      </c>
      <c r="E48" s="63">
        <v>125800.2</v>
      </c>
      <c r="F48" s="63">
        <v>125800.2</v>
      </c>
      <c r="G48" s="63">
        <v>23.36</v>
      </c>
      <c r="H48" s="63">
        <v>140175</v>
      </c>
      <c r="I48" s="63">
        <v>23.36</v>
      </c>
      <c r="J48" s="63">
        <v>140175</v>
      </c>
      <c r="K48" s="57" t="s">
        <v>98</v>
      </c>
      <c r="L48" s="58">
        <v>43616</v>
      </c>
    </row>
    <row r="49" spans="1:12" ht="14.4" x14ac:dyDescent="0.3">
      <c r="A49" s="57" t="s">
        <v>96</v>
      </c>
      <c r="B49" s="61">
        <v>6869302</v>
      </c>
      <c r="C49" s="57" t="s">
        <v>137</v>
      </c>
      <c r="D49" s="57">
        <v>10891</v>
      </c>
      <c r="E49" s="63">
        <v>734355.68</v>
      </c>
      <c r="F49" s="63">
        <v>77018280</v>
      </c>
      <c r="G49" s="63">
        <v>68.16</v>
      </c>
      <c r="H49" s="63">
        <v>742283.21</v>
      </c>
      <c r="I49" s="63">
        <v>7400</v>
      </c>
      <c r="J49" s="63">
        <v>80593400</v>
      </c>
      <c r="K49" s="57" t="s">
        <v>132</v>
      </c>
      <c r="L49" s="58">
        <v>43616</v>
      </c>
    </row>
    <row r="50" spans="1:12" ht="14.4" x14ac:dyDescent="0.3">
      <c r="A50" s="57" t="s">
        <v>96</v>
      </c>
      <c r="B50" s="61">
        <v>878742204</v>
      </c>
      <c r="C50" s="57" t="s">
        <v>123</v>
      </c>
      <c r="D50" s="57">
        <v>26789</v>
      </c>
      <c r="E50" s="63">
        <v>470215.13</v>
      </c>
      <c r="F50" s="63">
        <v>470215.13</v>
      </c>
      <c r="G50" s="63">
        <v>20.309999999999999</v>
      </c>
      <c r="H50" s="63">
        <v>544084.59</v>
      </c>
      <c r="I50" s="63">
        <v>20.309999999999999</v>
      </c>
      <c r="J50" s="63">
        <v>544084.59</v>
      </c>
      <c r="K50" s="57" t="s">
        <v>98</v>
      </c>
      <c r="L50" s="58">
        <v>43616</v>
      </c>
    </row>
    <row r="51" spans="1:12" ht="14.4" x14ac:dyDescent="0.3">
      <c r="A51" s="57" t="s">
        <v>96</v>
      </c>
      <c r="B51" s="61">
        <v>5999330</v>
      </c>
      <c r="C51" s="57" t="s">
        <v>129</v>
      </c>
      <c r="D51" s="57">
        <v>8400</v>
      </c>
      <c r="E51" s="63">
        <v>1524006.27</v>
      </c>
      <c r="F51" s="63">
        <v>1345481.09</v>
      </c>
      <c r="G51" s="63">
        <v>191.67</v>
      </c>
      <c r="H51" s="63">
        <v>1610013.1</v>
      </c>
      <c r="I51" s="63">
        <v>172</v>
      </c>
      <c r="J51" s="63">
        <v>1444800</v>
      </c>
      <c r="K51" s="57" t="s">
        <v>126</v>
      </c>
      <c r="L51" s="58">
        <v>43616</v>
      </c>
    </row>
    <row r="52" spans="1:12" ht="14.4" x14ac:dyDescent="0.3">
      <c r="A52" s="57" t="s">
        <v>96</v>
      </c>
      <c r="B52" s="61" t="s">
        <v>144</v>
      </c>
      <c r="C52" s="57" t="s">
        <v>145</v>
      </c>
      <c r="D52" s="57">
        <v>59863</v>
      </c>
      <c r="E52" s="63">
        <v>515852.82</v>
      </c>
      <c r="F52" s="63">
        <v>682727.89</v>
      </c>
      <c r="G52" s="63">
        <v>10.43</v>
      </c>
      <c r="H52" s="63">
        <v>624214.93000000005</v>
      </c>
      <c r="I52" s="63">
        <v>15.05</v>
      </c>
      <c r="J52" s="63">
        <v>900938.15</v>
      </c>
      <c r="K52" s="57" t="s">
        <v>143</v>
      </c>
      <c r="L52" s="58">
        <v>43616</v>
      </c>
    </row>
    <row r="53" spans="1:12" ht="14.4" x14ac:dyDescent="0.3">
      <c r="A53" s="57" t="s">
        <v>96</v>
      </c>
      <c r="B53" s="61" t="s">
        <v>68</v>
      </c>
      <c r="C53" s="57" t="s">
        <v>124</v>
      </c>
      <c r="D53" s="57">
        <v>30672</v>
      </c>
      <c r="E53" s="63">
        <v>260185.98</v>
      </c>
      <c r="F53" s="63">
        <v>260185.98</v>
      </c>
      <c r="G53" s="63">
        <v>59.31</v>
      </c>
      <c r="H53" s="63">
        <v>1819156.32</v>
      </c>
      <c r="I53" s="63">
        <v>59.31</v>
      </c>
      <c r="J53" s="63">
        <v>1819156.32</v>
      </c>
      <c r="K53" s="57" t="s">
        <v>98</v>
      </c>
      <c r="L53" s="58">
        <v>43616</v>
      </c>
    </row>
    <row r="54" spans="1:12" ht="14.4" x14ac:dyDescent="0.3">
      <c r="A54" s="57" t="s">
        <v>96</v>
      </c>
      <c r="B54" s="61">
        <v>4031879</v>
      </c>
      <c r="C54" s="57" t="s">
        <v>130</v>
      </c>
      <c r="D54" s="57">
        <v>43721</v>
      </c>
      <c r="E54" s="63">
        <v>951816.56</v>
      </c>
      <c r="F54" s="63">
        <v>854457.01</v>
      </c>
      <c r="G54" s="63">
        <v>23.08</v>
      </c>
      <c r="H54" s="63">
        <v>1009001.62</v>
      </c>
      <c r="I54" s="63">
        <v>20.71</v>
      </c>
      <c r="J54" s="63">
        <v>905461.91</v>
      </c>
      <c r="K54" s="57" t="s">
        <v>126</v>
      </c>
      <c r="L54" s="58">
        <v>43616</v>
      </c>
    </row>
    <row r="55" spans="1:12" ht="14.4" x14ac:dyDescent="0.3">
      <c r="A55" s="57" t="s">
        <v>96</v>
      </c>
      <c r="B55" s="61">
        <v>6986041</v>
      </c>
      <c r="C55" s="57" t="s">
        <v>164</v>
      </c>
      <c r="D55" s="57">
        <v>35390</v>
      </c>
      <c r="E55" s="63">
        <v>1021773.62</v>
      </c>
      <c r="F55" s="63">
        <v>114156082</v>
      </c>
      <c r="G55" s="63">
        <v>29.01</v>
      </c>
      <c r="H55" s="63">
        <v>1026741.88</v>
      </c>
      <c r="I55" s="63">
        <v>3150</v>
      </c>
      <c r="J55" s="63">
        <v>111478500</v>
      </c>
      <c r="K55" s="57" t="s">
        <v>132</v>
      </c>
      <c r="L55" s="58">
        <v>43616</v>
      </c>
    </row>
    <row r="56" spans="1:12" ht="14.4" x14ac:dyDescent="0.3">
      <c r="A56" s="57" t="s">
        <v>96</v>
      </c>
      <c r="B56" s="61" t="s">
        <v>153</v>
      </c>
      <c r="C56" s="57" t="s">
        <v>154</v>
      </c>
      <c r="D56" s="57">
        <v>1049286.3</v>
      </c>
      <c r="E56" s="63">
        <v>1049286.3</v>
      </c>
      <c r="F56" s="63">
        <v>1049286.3</v>
      </c>
      <c r="G56" s="63"/>
      <c r="H56" s="63">
        <v>1049286.3</v>
      </c>
      <c r="I56" s="63"/>
      <c r="J56" s="63">
        <v>1049286.3</v>
      </c>
      <c r="K56" s="57" t="s">
        <v>98</v>
      </c>
      <c r="L56" s="58">
        <v>43616</v>
      </c>
    </row>
    <row r="57" spans="1:12" ht="14.4" x14ac:dyDescent="0.3">
      <c r="A57" s="57" t="s">
        <v>96</v>
      </c>
      <c r="B57" s="61" t="s">
        <v>153</v>
      </c>
      <c r="C57" s="57" t="s">
        <v>155</v>
      </c>
      <c r="D57" s="57">
        <v>45160.98</v>
      </c>
      <c r="E57" s="63">
        <v>59179.62</v>
      </c>
      <c r="F57" s="63">
        <v>45160.98</v>
      </c>
      <c r="G57" s="63">
        <v>1.26</v>
      </c>
      <c r="H57" s="63">
        <v>56920.89</v>
      </c>
      <c r="I57" s="63">
        <v>1</v>
      </c>
      <c r="J57" s="63">
        <v>45160.98</v>
      </c>
      <c r="K57" s="57" t="s">
        <v>148</v>
      </c>
      <c r="L57" s="58">
        <v>43616</v>
      </c>
    </row>
    <row r="58" spans="1:12" ht="14.4" x14ac:dyDescent="0.3">
      <c r="A58" s="57" t="s">
        <v>96</v>
      </c>
      <c r="B58" s="61" t="s">
        <v>153</v>
      </c>
      <c r="C58" s="57" t="s">
        <v>156</v>
      </c>
      <c r="D58" s="57">
        <v>775978.23</v>
      </c>
      <c r="E58" s="63">
        <v>83672.66</v>
      </c>
      <c r="F58" s="63">
        <v>775978.23</v>
      </c>
      <c r="G58" s="63">
        <v>0.11</v>
      </c>
      <c r="H58" s="63">
        <v>81534.3</v>
      </c>
      <c r="I58" s="63">
        <v>1</v>
      </c>
      <c r="J58" s="63">
        <v>775978.23</v>
      </c>
      <c r="K58" s="57" t="s">
        <v>138</v>
      </c>
      <c r="L58" s="58">
        <v>43616</v>
      </c>
    </row>
    <row r="59" spans="1:12" ht="14.4" x14ac:dyDescent="0.3">
      <c r="A59" s="57" t="s">
        <v>96</v>
      </c>
      <c r="B59" s="61" t="s">
        <v>153</v>
      </c>
      <c r="C59" s="57" t="s">
        <v>157</v>
      </c>
      <c r="D59" s="57">
        <v>119791.24</v>
      </c>
      <c r="E59" s="63">
        <v>119384.06</v>
      </c>
      <c r="F59" s="63">
        <v>119791.24</v>
      </c>
      <c r="G59" s="63">
        <v>0.99</v>
      </c>
      <c r="H59" s="63">
        <v>119094.54</v>
      </c>
      <c r="I59" s="63">
        <v>1</v>
      </c>
      <c r="J59" s="63">
        <v>119791.24</v>
      </c>
      <c r="K59" s="57" t="s">
        <v>139</v>
      </c>
      <c r="L59" s="58">
        <v>43616</v>
      </c>
    </row>
    <row r="60" spans="1:12" ht="14.4" x14ac:dyDescent="0.3">
      <c r="A60" s="57" t="s">
        <v>96</v>
      </c>
      <c r="B60" s="61" t="s">
        <v>153</v>
      </c>
      <c r="C60" s="57" t="s">
        <v>158</v>
      </c>
      <c r="D60" s="63">
        <v>433553</v>
      </c>
      <c r="E60" s="63">
        <v>3956.02</v>
      </c>
      <c r="F60" s="63">
        <v>433553</v>
      </c>
      <c r="G60" s="57">
        <v>0.01</v>
      </c>
      <c r="H60" s="63">
        <v>3993.12</v>
      </c>
      <c r="I60" s="57">
        <v>1</v>
      </c>
      <c r="J60" s="63">
        <v>433553</v>
      </c>
      <c r="K60" s="57" t="s">
        <v>132</v>
      </c>
      <c r="L60" s="58">
        <v>43616</v>
      </c>
    </row>
    <row r="61" spans="1:12" ht="14.4" x14ac:dyDescent="0.3">
      <c r="A61" s="57" t="s">
        <v>96</v>
      </c>
      <c r="B61" s="61" t="s">
        <v>153</v>
      </c>
      <c r="C61" s="57" t="s">
        <v>159</v>
      </c>
      <c r="D61" s="57">
        <v>52901.75</v>
      </c>
      <c r="E61" s="63">
        <v>37345.33</v>
      </c>
      <c r="F61" s="63">
        <v>52901.75</v>
      </c>
      <c r="G61" s="63">
        <v>0.69</v>
      </c>
      <c r="H61" s="63">
        <v>36652.97</v>
      </c>
      <c r="I61" s="63">
        <v>1</v>
      </c>
      <c r="J61" s="63">
        <v>52901.75</v>
      </c>
      <c r="K61" s="57" t="s">
        <v>143</v>
      </c>
      <c r="L61" s="58">
        <v>43616</v>
      </c>
    </row>
    <row r="62" spans="1:12" ht="14.4" x14ac:dyDescent="0.3">
      <c r="A62" s="57" t="s">
        <v>96</v>
      </c>
      <c r="B62" s="61" t="s">
        <v>153</v>
      </c>
      <c r="C62" s="57" t="s">
        <v>160</v>
      </c>
      <c r="D62" s="57">
        <v>69005.64</v>
      </c>
      <c r="E62" s="63">
        <v>77176.31</v>
      </c>
      <c r="F62" s="63">
        <v>69005.64</v>
      </c>
      <c r="G62" s="63">
        <v>1.1100000000000001</v>
      </c>
      <c r="H62" s="63">
        <v>76896.45</v>
      </c>
      <c r="I62" s="63">
        <v>1</v>
      </c>
      <c r="J62" s="63">
        <v>69005.64</v>
      </c>
      <c r="K62" s="57" t="s">
        <v>126</v>
      </c>
      <c r="L62" s="58">
        <v>43616</v>
      </c>
    </row>
  </sheetData>
  <sortState xmlns:xlrd2="http://schemas.microsoft.com/office/spreadsheetml/2017/richdata2" ref="A2:L62">
    <sortCondition ref="C2:C6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2019-06-05T20:42:38Z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