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 activeTab="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N3" i="1" l="1"/>
  <c r="S5" i="1"/>
  <c r="Q74" i="1" l="1"/>
  <c r="N74" i="1"/>
  <c r="K74" i="1"/>
  <c r="H74" i="1"/>
  <c r="Q51" i="1" l="1"/>
  <c r="B3" i="1" l="1"/>
  <c r="E16" i="2" s="1"/>
  <c r="K73" i="1" l="1"/>
  <c r="D16" i="2"/>
  <c r="F16" i="2" s="1"/>
  <c r="D17" i="2"/>
  <c r="F17" i="2" s="1"/>
  <c r="D18" i="2"/>
  <c r="F18" i="2" s="1"/>
  <c r="D19" i="2"/>
  <c r="F19" i="2" s="1"/>
  <c r="D20" i="2"/>
  <c r="D21" i="2"/>
  <c r="D15" i="2"/>
  <c r="D24" i="2"/>
  <c r="N4" i="1"/>
  <c r="B4" i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69" i="1"/>
  <c r="N70" i="1"/>
  <c r="N72" i="1"/>
  <c r="N24" i="1"/>
  <c r="N23" i="1"/>
  <c r="N21" i="1"/>
  <c r="N17" i="1"/>
  <c r="N16" i="1"/>
  <c r="N14" i="1"/>
  <c r="K26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N33" i="1"/>
  <c r="N37" i="1"/>
  <c r="N41" i="1"/>
  <c r="N45" i="1"/>
  <c r="N49" i="1"/>
  <c r="N53" i="1"/>
  <c r="N7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Q62" i="1"/>
  <c r="K63" i="1"/>
  <c r="H63" i="1"/>
  <c r="Q63" i="1"/>
  <c r="K64" i="1"/>
  <c r="H64" i="1"/>
  <c r="Q64" i="1"/>
  <c r="K65" i="1"/>
  <c r="H65" i="1"/>
  <c r="Q65" i="1"/>
  <c r="K66" i="1"/>
  <c r="H66" i="1"/>
  <c r="Q66" i="1"/>
  <c r="K67" i="1"/>
  <c r="H67" i="1"/>
  <c r="Q67" i="1"/>
  <c r="K68" i="1"/>
  <c r="H68" i="1"/>
  <c r="Q68" i="1"/>
  <c r="K69" i="1"/>
  <c r="H69" i="1"/>
  <c r="Q69" i="1"/>
  <c r="K70" i="1"/>
  <c r="H70" i="1"/>
  <c r="Q70" i="1"/>
  <c r="K71" i="1"/>
  <c r="H71" i="1"/>
  <c r="Q71" i="1"/>
  <c r="K72" i="1"/>
  <c r="H72" i="1"/>
  <c r="Q72" i="1"/>
  <c r="Q13" i="1"/>
  <c r="K14" i="1"/>
  <c r="H14" i="1"/>
  <c r="Q14" i="1"/>
  <c r="K15" i="1"/>
  <c r="H15" i="1"/>
  <c r="Q15" i="1"/>
  <c r="K16" i="1"/>
  <c r="H16" i="1"/>
  <c r="Q16" i="1"/>
  <c r="H73" i="1"/>
  <c r="Q73" i="1"/>
  <c r="N25" i="1"/>
  <c r="K25" i="1"/>
  <c r="N26" i="1"/>
  <c r="B5" i="1" l="1"/>
  <c r="N27" i="1"/>
  <c r="N22" i="1"/>
  <c r="H3" i="1"/>
  <c r="E15" i="2" s="1"/>
  <c r="E23" i="2" s="1"/>
  <c r="N18" i="1"/>
  <c r="N71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<sst xmlns="http://schemas.openxmlformats.org/spreadsheetml/2006/main" count="811" uniqueCount="328">
  <si>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</si>
  <si>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</si>
  <si>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</si>
  <si>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</si>
  <si>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</si>
  <si>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</si>
  <si>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</si>
  <si>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</si>
  <si>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</si>
  <si>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</si>
  <si>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</si>
  <si>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</si>
  <si>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</si>
  <si>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</si>
  <si>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</si>
  <si>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</si>
  <si>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</si>
  <si>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</si>
  <si>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</si>
  <si>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</si>
  <si>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</si>
  <si>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</si>
  <si>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Month End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</si>
  <si>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</si>
  <si>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</si>
  <si>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</si>
  <si>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</si>
  <si>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</si>
  <si>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</si>
  <si>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</si>
  <si>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</si>
  <si>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</si>
  <si>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</si>
  <si>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</si>
  <si>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</si>
  <si>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</si>
  <si>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</si>
  <si>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</si>
  <si>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</si>
  <si>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</si>
  <si>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</si>
  <si>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</si>
  <si>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</si>
  <si>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</si>
  <si>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</si>
  <si>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</si>
  <si>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</si>
  <si>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</si>
  <si>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</si>
  <si>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</si>
  <si>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</si>
  <si>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</si>
  <si>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</si>
  <si>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</si>
  <si>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</si>
  <si>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</si>
  <si>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</si>
  <si>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</si>
  <si>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</si>
  <si>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</si>
  <si>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</si>
  <si>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</si>
  <si>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</si>
  <si>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</si>
  <si>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</si>
  <si>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</si>
  <si>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</si>
  <si>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</si>
  <si>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</si>
  <si>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</si>
  <si>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</si>
  <si>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</si>
  <si>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</si>
  <si>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</si>
  <si>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</si>
  <si>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</si>
  <si>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</si>
  <si>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</si>
  <si>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</si>
  <si>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</si>
  <si>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</si>
  <si>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</si>
  <si>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</si>
  <si>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</si>
  <si>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</si>
  <si>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</si>
  <si>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</si>
  <si>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</si>
  <si>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</si>
  <si>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</si>
  <si>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</si>
  <si>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</si>
  <si>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</si>
  <si>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</si>
  <si>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</si>
  <si>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</si>
  <si>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</si>
  <si>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</si>
  <si>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</si>
  <si>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</si>
  <si>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</si>
  <si>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</si>
  <si>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</si>
  <si>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</si>
  <si>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</si>
  <si>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</si>
  <si>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</si>
  <si>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</si>
  <si>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</si>
  <si>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</si>
  <si>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</si>
  <si>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</si>
  <si>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</si>
  <si>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</si>
  <si>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</si>
  <si>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</si>
  <si>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</si>
  <si>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</si>
  <si>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</si>
  <si>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</si>
  <si>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</si>
  <si>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</si>
  <si>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</si>
  <si>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</si>
  <si>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</si>
  <si>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</si>
  <si>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</si>
  <si>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</si>
  <si>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</si>
  <si>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</si>
  <si>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</si>
  <si>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</si>
  <si>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</si>
  <si>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</si>
  <si>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</si>
  <si>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</si>
  <si>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</si>
  <si>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</si>
  <si>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</si>
  <si>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</si>
  <si>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</si>
  <si>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</si>
  <si>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</si>
  <si>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</si>
  <si>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</si>
  <si>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</si>
  <si>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</si>
  <si>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</si>
  <si>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</si>
  <si>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</si>
  <si>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</si>
  <si>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</si>
  <si>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</si>
  <si>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</si>
  <si>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</si>
  <si>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</si>
  <si>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</si>
  <si>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</si>
  <si>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</si>
  <si>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</si>
  <si>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</si>
  <si>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</si>
  <si>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</si>
  <si>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</si>
  <si>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</si>
  <si>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</si>
  <si>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</si>
  <si>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</si>
  <si>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</si>
  <si>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</si>
  <si>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</si>
  <si>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</si>
  <si>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</si>
  <si>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</si>
  <si>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</si>
  <si>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</si>
  <si>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</si>
  <si>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</si>
  <si>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</si>
  <si>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</si>
  <si>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</si>
  <si>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</si>
  <si>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</si>
  <si>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</si>
  <si>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</si>
  <si>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</si>
  <si>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</si>
  <si>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</si>
  <si>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</si>
  <si>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</si>
  <si>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SHAW COMMUNICATIONS INC B</t>
  </si>
  <si>
    <t>82028K200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</si>
  <si>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</si>
  <si>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</si>
  <si>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</si>
  <si>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</si>
  <si>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</si>
  <si>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</si>
  <si>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</si>
  <si>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</si>
  <si>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DEUTSCHE BANK AG REGISTERED</t>
  </si>
  <si>
    <t>D18190898</t>
  </si>
  <si>
    <t>INTERCONTINENTAL HOTELS ADR</t>
  </si>
  <si>
    <t>45857P707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</si>
  <si>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</si>
  <si>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</si>
  <si>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</si>
  <si>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</si>
  <si>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</si>
  <si>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</si>
  <si>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</si>
  <si>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</si>
  <si>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</si>
  <si>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</si>
  <si>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</si>
  <si>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</si>
  <si>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</si>
  <si>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</si>
  <si>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</si>
  <si>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</si>
  <si>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</si>
  <si>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</si>
  <si>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</si>
  <si>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</si>
  <si>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</si>
  <si>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</si>
  <si>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</si>
  <si>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</si>
  <si>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</si>
  <si>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</si>
  <si>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</si>
  <si>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</si>
  <si>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</si>
  <si>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</si>
  <si>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</si>
  <si>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</si>
  <si>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</si>
  <si>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</si>
  <si>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</si>
  <si>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</si>
  <si>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</si>
  <si>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</si>
  <si>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</si>
  <si>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</si>
  <si>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</si>
  <si>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</si>
  <si>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</si>
  <si>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</si>
  <si>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</si>
  <si>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</si>
  <si>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</si>
  <si>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</si>
  <si>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</si>
  <si>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</si>
  <si>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</si>
  <si>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</si>
  <si>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</si>
  <si>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</si>
  <si>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</si>
  <si>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</si>
  <si>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</si>
  <si>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</si>
  <si>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</si>
  <si>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</si>
  <si>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</si>
  <si>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</si>
  <si>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</si>
  <si>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</si>
  <si>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</si>
  <si>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</si>
  <si>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</si>
  <si>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</si>
  <si>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</si>
  <si>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</si>
  <si>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</si>
  <si>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</si>
  <si>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</si>
  <si>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</si>
  <si>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</si>
  <si>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</si>
  <si>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</si>
  <si>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</si>
  <si>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</si>
  <si>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</si>
  <si>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</si>
  <si>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</si>
  <si>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</si>
  <si>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</si>
  <si>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</si>
  <si>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</si>
  <si>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</si>
  <si>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</si>
  <si>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</si>
  <si>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</si>
  <si>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</si>
  <si>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</si>
  <si>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</si>
  <si>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</si>
  <si>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</si>
  <si>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</si>
  <si>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</si>
  <si>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</si>
  <si>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</si>
  <si>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</si>
  <si>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</si>
  <si>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LOGITECH INTERNATIONAL REG COMMON STOCK CHF.25</t>
  </si>
  <si>
    <t>TOTAL ASSETS</t>
  </si>
  <si>
    <t>LIABILITY  OPTIONS AVG COST</t>
  </si>
  <si>
    <t>TOTAL LIABILITIES</t>
  </si>
  <si>
    <t>NET ASSETS - EXCLUDING MARKET</t>
  </si>
  <si>
    <t>TOTAL NET ASSETS AT MARKET</t>
  </si>
  <si>
    <t>TOTAL EXPENSES</t>
  </si>
  <si>
    <t>NET INCOME - CURRENT PERIOD</t>
  </si>
  <si>
    <t>TOTAL CAPITAL</t>
  </si>
  <si>
    <t>NET CAPITAL AT MARKET</t>
  </si>
  <si>
    <t>BALANCED TRIAL FORMULA</t>
  </si>
  <si>
    <t>TOTAL MKTVAL</t>
  </si>
  <si>
    <t>GROSS ASSETS</t>
  </si>
  <si>
    <t>INC PER SHARE</t>
  </si>
  <si>
    <t>NAV PER SHARE</t>
  </si>
  <si>
    <t>OFFERING PRICE</t>
  </si>
  <si>
    <t>IR</t>
  </si>
  <si>
    <t>SOUTH32   ADR</t>
  </si>
  <si>
    <t>BRIDGESTONE CORP COMMON STOCK</t>
  </si>
  <si>
    <t>JULIUS BAER GROUP LTD UN ADR</t>
  </si>
  <si>
    <t>48137C108</t>
  </si>
  <si>
    <t>SYMRISE AG UNSPON ADR</t>
  </si>
  <si>
    <t>87155N109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</si>
</sst>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8" xfId="0" applyNumberFormat="1" applyFont="1" applyBorder="1"/>
    <xf numFmtId="40" fontId="5" fillId="0" borderId="9" xfId="0" applyNumberFormat="1" applyFont="1" applyBorder="1"/>
    <xf numFmtId="40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5" fillId="0" borderId="10" xfId="0" applyFont="1" applyBorder="1" applyAlignment="1">
      <alignment horizontal="center"/>
    </xf>
    <xf numFmtId="40" fontId="5" fillId="0" borderId="12" xfId="0" applyNumberFormat="1" applyFont="1" applyBorder="1"/>
    <xf numFmtId="0" fontId="5" fillId="0" borderId="12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0" xfId="0" quotePrefix="1" applyFont="1" applyAlignment="1">
      <alignment horizontal="left"/>
    </xf>
    <xf numFmtId="43" fontId="5" fillId="0" borderId="15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2" xfId="0" quotePrefix="1" applyFont="1" applyBorder="1" applyAlignment="1">
      <alignment horizontal="left" wrapText="1"/>
    </xf>
    <xf numFmtId="40" fontId="5" fillId="0" borderId="17" xfId="0" applyNumberFormat="1" applyFont="1" applyBorder="1"/>
    <xf numFmtId="40" fontId="5" fillId="0" borderId="18" xfId="0" applyNumberFormat="1" applyFont="1" applyBorder="1"/>
    <xf numFmtId="40" fontId="5" fillId="0" borderId="16" xfId="0" applyNumberFormat="1" applyFont="1" applyBorder="1"/>
    <xf numFmtId="0" fontId="15" fillId="0" borderId="0" xfId="2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15" fontId="5" fillId="0" borderId="31" xfId="0" applyNumberFormat="1" applyFont="1" applyBorder="1"/>
    <xf numFmtId="0" fontId="1" fillId="0" borderId="0" xfId="0" applyFont="1" applyAlignment="1">
      <alignment horizontal="left"/>
    </xf>
    <xf numFmtId="169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8" fontId="5" fillId="0" borderId="0" xfId="1" applyNumberFormat="1" applyFont="1" applyFill="1"/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0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72" fontId="1" fillId="0" borderId="0" xfId="2" applyNumberFormat="1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6" fillId="0" borderId="25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5" fillId="0" borderId="25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6" fillId="0" borderId="25" xfId="0" quotePrefix="1" applyFont="1" applyBorder="1" applyAlignment="1">
      <alignment horizontal="left"/>
    </xf>
    <xf numFmtId="43" fontId="5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20" xfId="0" quotePrefix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6" sqref="B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23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155</v>
      </c>
      <c r="C4" s="24"/>
      <c r="D4" s="30"/>
      <c r="E4" s="30"/>
      <c r="F4" s="30"/>
      <c r="G4" s="24"/>
    </row>
    <row r="5" spans="1:8" ht="21.75" customHeight="1" x14ac:dyDescent="0.2">
      <c r="A5" s="12" t="s">
        <v>22</v>
      </c>
      <c r="B5" s="52">
        <v>43131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24</v>
      </c>
      <c r="B13" s="34"/>
      <c r="C13" s="34"/>
      <c r="D13" s="35" t="s">
        <v>33</v>
      </c>
      <c r="E13" s="36" t="s">
        <v>26</v>
      </c>
      <c r="F13" s="36" t="s">
        <v>28</v>
      </c>
      <c r="G13" s="34" t="s">
        <v>29</v>
      </c>
      <c r="H13" s="34" t="s">
        <v>45</v>
      </c>
    </row>
    <row r="15" spans="1:8" x14ac:dyDescent="0.2">
      <c r="A15" s="32" t="s">
        <v>25</v>
      </c>
      <c r="D15" s="50">
        <f ca="1">SUMIF(Trial!$A$3:$G$17,'Summary Sheet'!A15,Trial!$G$3:$G$17)-SUMIF(Trial!$A$20:$G$28,'Summary Sheet'!A15,Trial!$G$20:$G$28)+SUMIF(Trial!$A$32:$G$40,'Summary Sheet'!A15,Trial!$G$32:$G$40)</f>
        <v>69035505.99000001</v>
      </c>
      <c r="E15" s="59">
        <f>+Recon!H3</f>
        <v>69035505.990000024</v>
      </c>
      <c r="F15" s="29">
        <f ca="1">+D15-E15</f>
        <v>0</v>
      </c>
      <c r="G15" s="12" t="s">
        <v>32</v>
      </c>
      <c r="H15" s="12" t="s">
        <v>46</v>
      </c>
    </row>
    <row r="16" spans="1:8" x14ac:dyDescent="0.2">
      <c r="A16" s="12" t="s">
        <v>27</v>
      </c>
      <c r="D16" s="50">
        <f ca="1">SUMIF(Trial!$A$3:$G$17,'Summary Sheet'!A16,Trial!$G$3:$G$17)-SUMIF(Trial!$A$20:$G$28,'Summary Sheet'!A16,Trial!$G$20:$G$28)+SUMIF(Trial!$A$32:$G$40,'Summary Sheet'!A16,Trial!$G$32:$G$40)</f>
        <v>25146.13</v>
      </c>
      <c r="E16" s="59">
        <f>+Recon!B3</f>
        <v>10118.23</v>
      </c>
      <c r="F16" s="29">
        <f ca="1">+D16-E16</f>
        <v>15027.900000000001</v>
      </c>
      <c r="G16" s="12" t="s">
        <v>32</v>
      </c>
      <c r="H16" s="12" t="s">
        <v>47</v>
      </c>
    </row>
    <row r="17" spans="1:7" x14ac:dyDescent="0.2">
      <c r="A17" s="32" t="s">
        <v>39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30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41</v>
      </c>
    </row>
    <row r="19" spans="1:7" x14ac:dyDescent="0.2">
      <c r="A19" s="12" t="s">
        <v>31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65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37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34</v>
      </c>
      <c r="D23" s="33">
        <f ca="1">SUM(D14:D22)</f>
        <v>69060652.120000005</v>
      </c>
      <c r="E23" s="33">
        <f>SUM(E14:E22)</f>
        <v>69045624.220000029</v>
      </c>
      <c r="F23" s="33">
        <f ca="1">SUM(F14:F22)</f>
        <v>15027.900000000001</v>
      </c>
    </row>
    <row r="24" spans="1:7" x14ac:dyDescent="0.2">
      <c r="B24" s="32" t="s">
        <v>40</v>
      </c>
      <c r="D24" s="33">
        <f>Trial!G43</f>
        <v>69060652.120000005</v>
      </c>
    </row>
    <row r="25" spans="1:7" x14ac:dyDescent="0.2">
      <c r="G25" s="41"/>
    </row>
    <row r="26" spans="1:7" x14ac:dyDescent="0.2">
      <c r="B26" s="32" t="s">
        <v>53</v>
      </c>
      <c r="D26" s="29">
        <f ca="1">+D23-D24</f>
        <v>0</v>
      </c>
      <c r="F26" s="40">
        <f ca="1">(+F23-F18)/D23</f>
        <v>2.1760437439668939E-4</v>
      </c>
    </row>
    <row r="33" spans="1:8" s="25" customFormat="1" ht="13.5" x14ac:dyDescent="0.25">
      <c r="A33" s="34" t="s">
        <v>35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69</v>
      </c>
      <c r="C34" s="29"/>
      <c r="F34" s="12"/>
      <c r="H34"/>
    </row>
    <row r="35" spans="1:8" x14ac:dyDescent="0.2">
      <c r="A35" s="12" t="s">
        <v>70</v>
      </c>
      <c r="C35" s="29"/>
      <c r="F35" s="12"/>
      <c r="H35"/>
    </row>
    <row r="36" spans="1:8" x14ac:dyDescent="0.2">
      <c r="A36" s="12" t="s">
        <v>66</v>
      </c>
      <c r="C36" s="29"/>
      <c r="F36" s="12"/>
      <c r="H36"/>
    </row>
    <row r="37" spans="1:8" x14ac:dyDescent="0.2">
      <c r="A37" s="12" t="s">
        <v>67</v>
      </c>
      <c r="C37" s="29"/>
      <c r="F37" s="12"/>
      <c r="H37"/>
    </row>
    <row r="38" spans="1:8" x14ac:dyDescent="0.2">
      <c r="A38" s="12" t="s">
        <v>68</v>
      </c>
      <c r="C38" s="29"/>
      <c r="F38" s="12"/>
      <c r="H38"/>
    </row>
    <row r="39" spans="1:8" x14ac:dyDescent="0.2">
      <c r="A39" s="12" t="s">
        <v>71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4"/>
  <sheetViews>
    <sheetView tabSelected="1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E18" sqref="E18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9.710937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95" t="s">
        <v>38</v>
      </c>
      <c r="B2" s="96"/>
      <c r="C2" s="96"/>
      <c r="D2" s="96"/>
      <c r="E2" s="97"/>
      <c r="G2" s="95" t="s">
        <v>16</v>
      </c>
      <c r="H2" s="96"/>
      <c r="I2" s="96"/>
      <c r="J2" s="96"/>
      <c r="K2" s="97"/>
      <c r="M2" s="101" t="s">
        <v>44</v>
      </c>
      <c r="N2" s="96"/>
      <c r="O2" s="96"/>
      <c r="P2" s="96"/>
      <c r="Q2" s="97"/>
    </row>
    <row r="3" spans="1:19" x14ac:dyDescent="0.2">
      <c r="A3" s="22" t="s">
        <v>11</v>
      </c>
      <c r="B3" s="99">
        <f>SUM(P:P)</f>
        <v>10118.23</v>
      </c>
      <c r="C3" s="99"/>
      <c r="D3" s="99"/>
      <c r="E3" s="100"/>
      <c r="F3" s="12" t="s">
        <v>42</v>
      </c>
      <c r="G3" s="22" t="s">
        <v>11</v>
      </c>
      <c r="H3" s="99">
        <f>SUM(M13:M60000)</f>
        <v>69035505.990000024</v>
      </c>
      <c r="I3" s="99"/>
      <c r="J3" s="99"/>
      <c r="K3" s="100"/>
      <c r="L3" s="12" t="s">
        <v>42</v>
      </c>
      <c r="M3" s="22" t="s">
        <v>11</v>
      </c>
      <c r="N3" s="102">
        <f>SUM(G13:G60000)</f>
        <v>19434395.940000001</v>
      </c>
      <c r="O3" s="102"/>
      <c r="P3" s="102"/>
      <c r="Q3" s="103"/>
      <c r="R3" s="12" t="s">
        <v>42</v>
      </c>
    </row>
    <row r="4" spans="1:19" x14ac:dyDescent="0.2">
      <c r="A4" s="22" t="s">
        <v>12</v>
      </c>
      <c r="B4" s="99">
        <f>SUM(O:O)</f>
        <v>10118.23</v>
      </c>
      <c r="C4" s="99"/>
      <c r="D4" s="99"/>
      <c r="E4" s="100"/>
      <c r="F4" s="12" t="s">
        <v>42</v>
      </c>
      <c r="G4" s="22" t="s">
        <v>12</v>
      </c>
      <c r="H4" s="99">
        <f>SUM(L13:L60001)</f>
        <v>69035505.990000024</v>
      </c>
      <c r="I4" s="99"/>
      <c r="J4" s="99"/>
      <c r="K4" s="100"/>
      <c r="L4" s="12" t="s">
        <v>42</v>
      </c>
      <c r="M4" s="22" t="s">
        <v>12</v>
      </c>
      <c r="N4" s="104">
        <f>SUM(F13:F60001)</f>
        <v>19434395.940000001</v>
      </c>
      <c r="O4" s="104"/>
      <c r="P4" s="104"/>
      <c r="Q4" s="105"/>
      <c r="R4" s="12" t="s">
        <v>42</v>
      </c>
      <c r="S4" s="39">
        <v>1806476.8499999999</v>
      </c>
    </row>
    <row r="5" spans="1:19" ht="13.5" thickBot="1" x14ac:dyDescent="0.25">
      <c r="A5" s="22" t="s">
        <v>13</v>
      </c>
      <c r="B5" s="99">
        <f>B4-B3</f>
        <v>0</v>
      </c>
      <c r="C5" s="99"/>
      <c r="D5" s="99"/>
      <c r="E5" s="100"/>
      <c r="F5" s="12" t="s">
        <v>10</v>
      </c>
      <c r="G5" s="22" t="s">
        <v>13</v>
      </c>
      <c r="H5" s="99">
        <f>H4-H3</f>
        <v>0</v>
      </c>
      <c r="I5" s="99"/>
      <c r="J5" s="99"/>
      <c r="K5" s="100"/>
      <c r="M5" s="22" t="s">
        <v>13</v>
      </c>
      <c r="N5" s="104">
        <f>N4-N3</f>
        <v>0</v>
      </c>
      <c r="O5" s="104"/>
      <c r="P5" s="104"/>
      <c r="Q5" s="105"/>
      <c r="S5" s="39">
        <f>+S4-B4</f>
        <v>1796358.6199999999</v>
      </c>
    </row>
    <row r="6" spans="1:19" ht="13.5" thickBot="1" x14ac:dyDescent="0.25">
      <c r="A6" s="98" t="s">
        <v>14</v>
      </c>
      <c r="B6" s="96"/>
      <c r="C6" s="96"/>
      <c r="D6" s="96"/>
      <c r="E6" s="97"/>
      <c r="G6" s="98" t="s">
        <v>14</v>
      </c>
      <c r="H6" s="96"/>
      <c r="I6" s="96"/>
      <c r="J6" s="96"/>
      <c r="K6" s="97"/>
      <c r="M6" s="98" t="s">
        <v>14</v>
      </c>
      <c r="N6" s="96"/>
      <c r="O6" s="96"/>
      <c r="P6" s="96"/>
      <c r="Q6" s="97"/>
      <c r="S6" s="38"/>
    </row>
    <row r="7" spans="1:19" ht="12.75" customHeight="1" x14ac:dyDescent="0.2">
      <c r="A7" s="20"/>
      <c r="B7" s="110" t="s">
        <v>43</v>
      </c>
      <c r="C7" s="111"/>
      <c r="D7" s="111"/>
      <c r="E7" s="112"/>
      <c r="G7" s="20"/>
      <c r="H7" s="110" t="s">
        <v>49</v>
      </c>
      <c r="I7" s="111"/>
      <c r="J7" s="111"/>
      <c r="K7" s="112"/>
      <c r="M7" s="119" t="s">
        <v>50</v>
      </c>
      <c r="N7" s="111"/>
      <c r="O7" s="111"/>
      <c r="P7" s="112"/>
      <c r="Q7" s="17"/>
    </row>
    <row r="8" spans="1:19" x14ac:dyDescent="0.2">
      <c r="A8" s="20"/>
      <c r="B8" s="113"/>
      <c r="C8" s="114"/>
      <c r="D8" s="114"/>
      <c r="E8" s="115"/>
      <c r="F8" s="12" t="s">
        <v>15</v>
      </c>
      <c r="G8" s="20"/>
      <c r="H8" s="113"/>
      <c r="I8" s="114"/>
      <c r="J8" s="114"/>
      <c r="K8" s="115"/>
      <c r="L8" s="12" t="s">
        <v>15</v>
      </c>
      <c r="M8" s="113"/>
      <c r="N8" s="114"/>
      <c r="O8" s="114"/>
      <c r="P8" s="115"/>
      <c r="Q8" s="12" t="s">
        <v>15</v>
      </c>
    </row>
    <row r="9" spans="1:19" ht="13.5" thickBot="1" x14ac:dyDescent="0.25">
      <c r="A9" s="20"/>
      <c r="B9" s="116"/>
      <c r="C9" s="117"/>
      <c r="D9" s="117"/>
      <c r="E9" s="118"/>
      <c r="G9" s="20"/>
      <c r="H9" s="116"/>
      <c r="I9" s="117"/>
      <c r="J9" s="117"/>
      <c r="K9" s="118"/>
      <c r="L9" s="12"/>
      <c r="M9" s="116"/>
      <c r="N9" s="117"/>
      <c r="O9" s="117"/>
      <c r="P9" s="118"/>
    </row>
    <row r="11" spans="1:19" s="2" customFormat="1" x14ac:dyDescent="0.2">
      <c r="A11" s="106" t="s">
        <v>8</v>
      </c>
      <c r="B11" s="106" t="s">
        <v>0</v>
      </c>
      <c r="C11" s="106" t="s">
        <v>1</v>
      </c>
      <c r="D11" s="107" t="s">
        <v>9</v>
      </c>
      <c r="E11" s="107" t="s">
        <v>2</v>
      </c>
      <c r="F11" s="1" t="s">
        <v>17</v>
      </c>
      <c r="G11" s="1"/>
      <c r="H11" s="108" t="s">
        <v>3</v>
      </c>
      <c r="I11" s="1" t="s">
        <v>55</v>
      </c>
      <c r="J11" s="1"/>
      <c r="K11" s="108" t="s">
        <v>3</v>
      </c>
      <c r="L11" s="122" t="s">
        <v>18</v>
      </c>
      <c r="M11" s="123"/>
      <c r="N11" s="108" t="s">
        <v>3</v>
      </c>
      <c r="O11" s="1" t="s">
        <v>4</v>
      </c>
      <c r="P11" s="1"/>
      <c r="Q11" s="108" t="s">
        <v>3</v>
      </c>
      <c r="R11" s="120" t="s">
        <v>56</v>
      </c>
      <c r="S11" s="120" t="s">
        <v>5</v>
      </c>
    </row>
    <row r="12" spans="1:19" s="2" customFormat="1" x14ac:dyDescent="0.2">
      <c r="A12" s="106"/>
      <c r="B12" s="106"/>
      <c r="C12" s="106"/>
      <c r="D12" s="107"/>
      <c r="E12" s="107"/>
      <c r="F12" s="3" t="s">
        <v>6</v>
      </c>
      <c r="G12" s="4" t="s">
        <v>7</v>
      </c>
      <c r="H12" s="109"/>
      <c r="I12" s="3" t="s">
        <v>6</v>
      </c>
      <c r="J12" s="4" t="s">
        <v>7</v>
      </c>
      <c r="K12" s="109"/>
      <c r="L12" s="21" t="s">
        <v>6</v>
      </c>
      <c r="M12" s="21" t="s">
        <v>7</v>
      </c>
      <c r="N12" s="109"/>
      <c r="O12" s="3" t="s">
        <v>6</v>
      </c>
      <c r="P12" s="4" t="s">
        <v>7</v>
      </c>
      <c r="Q12" s="109"/>
      <c r="R12" s="121"/>
      <c r="S12" s="121"/>
    </row>
    <row r="13" spans="1:19" x14ac:dyDescent="0.2">
      <c r="A13" s="5">
        <v>43131</v>
      </c>
      <c r="B13" s="6" t="s">
        <v>293</v>
      </c>
      <c r="C13" s="6"/>
      <c r="D13" s="89" t="s">
        <v>165</v>
      </c>
      <c r="E13" s="89" t="s">
        <v>166</v>
      </c>
      <c r="F13" s="92">
        <v>1014287.2</v>
      </c>
      <c r="G13" s="92">
        <v>1014287.2</v>
      </c>
      <c r="H13" s="9">
        <f>F13-G13</f>
        <v>0</v>
      </c>
      <c r="I13" s="93">
        <v>100</v>
      </c>
      <c r="J13" s="93">
        <v>100</v>
      </c>
      <c r="K13" s="7">
        <f>I13-J13</f>
        <v>0</v>
      </c>
      <c r="L13" s="93">
        <v>1014287.2</v>
      </c>
      <c r="M13" s="93">
        <v>1014287.2</v>
      </c>
      <c r="N13" s="23">
        <f>L13-M13</f>
        <v>0</v>
      </c>
      <c r="O13" s="8">
        <v>1530.41</v>
      </c>
      <c r="P13" s="43">
        <v>1530.41</v>
      </c>
      <c r="Q13" s="9">
        <f t="shared" ref="Q13:Q72" si="0">O13-P13</f>
        <v>0</v>
      </c>
      <c r="R13" s="10"/>
      <c r="S13" s="11"/>
    </row>
    <row r="14" spans="1:19" x14ac:dyDescent="0.2">
      <c r="A14" s="5">
        <v>43131</v>
      </c>
      <c r="B14" s="6" t="s">
        <v>293</v>
      </c>
      <c r="C14" s="13"/>
      <c r="D14" s="89" t="s">
        <v>244</v>
      </c>
      <c r="E14" s="89" t="s">
        <v>245</v>
      </c>
      <c r="F14" s="92">
        <v>22414</v>
      </c>
      <c r="G14" s="92">
        <v>22414</v>
      </c>
      <c r="H14" s="9">
        <f t="shared" ref="H14:H72" si="1">F14-G14</f>
        <v>0</v>
      </c>
      <c r="I14" s="93">
        <v>29.17</v>
      </c>
      <c r="J14" s="93">
        <v>29.17</v>
      </c>
      <c r="K14" s="7">
        <f t="shared" ref="K14:K72" si="2">I14-J14</f>
        <v>0</v>
      </c>
      <c r="L14" s="93">
        <v>653816.38</v>
      </c>
      <c r="M14" s="93">
        <v>653816.38</v>
      </c>
      <c r="N14" s="23">
        <f t="shared" ref="N14:N74" si="3">L14-M14</f>
        <v>0</v>
      </c>
      <c r="O14" s="14"/>
      <c r="P14" s="14"/>
      <c r="Q14" s="9">
        <f t="shared" si="0"/>
        <v>0</v>
      </c>
      <c r="R14" s="15"/>
      <c r="S14" s="16"/>
    </row>
    <row r="15" spans="1:19" ht="25.5" x14ac:dyDescent="0.2">
      <c r="A15" s="5">
        <v>43131</v>
      </c>
      <c r="B15" s="6" t="s">
        <v>293</v>
      </c>
      <c r="C15" s="13"/>
      <c r="D15" s="89" t="s">
        <v>213</v>
      </c>
      <c r="E15" s="89" t="s">
        <v>214</v>
      </c>
      <c r="F15" s="92">
        <v>371323.16</v>
      </c>
      <c r="G15" s="92">
        <v>371323.16</v>
      </c>
      <c r="H15" s="9">
        <f t="shared" si="1"/>
        <v>0</v>
      </c>
      <c r="I15" s="93">
        <v>0.12731600000000001</v>
      </c>
      <c r="J15" s="93">
        <v>0.12731600000000001</v>
      </c>
      <c r="K15" s="7">
        <f t="shared" si="2"/>
        <v>0</v>
      </c>
      <c r="L15" s="93">
        <v>47275.21</v>
      </c>
      <c r="M15" s="93">
        <v>47275.21</v>
      </c>
      <c r="N15" s="23">
        <f t="shared" si="3"/>
        <v>0</v>
      </c>
      <c r="O15" s="14"/>
      <c r="P15" s="44"/>
      <c r="Q15" s="9">
        <f t="shared" si="0"/>
        <v>0</v>
      </c>
      <c r="R15" s="15" t="s">
        <v>52</v>
      </c>
      <c r="S15" s="16"/>
    </row>
    <row r="16" spans="1:19" x14ac:dyDescent="0.2">
      <c r="A16" s="5">
        <v>43131</v>
      </c>
      <c r="B16" s="6" t="s">
        <v>293</v>
      </c>
      <c r="C16" s="13"/>
      <c r="D16" s="89" t="s">
        <v>217</v>
      </c>
      <c r="E16" s="89" t="s">
        <v>218</v>
      </c>
      <c r="F16" s="92">
        <v>53225</v>
      </c>
      <c r="G16" s="92">
        <v>53225</v>
      </c>
      <c r="H16" s="9">
        <f t="shared" si="1"/>
        <v>0</v>
      </c>
      <c r="I16" s="93">
        <v>29.163018000000001</v>
      </c>
      <c r="J16" s="93">
        <v>29.163018000000001</v>
      </c>
      <c r="K16" s="7">
        <f t="shared" si="2"/>
        <v>0</v>
      </c>
      <c r="L16" s="93">
        <v>1552201.61</v>
      </c>
      <c r="M16" s="93">
        <v>1552201.61</v>
      </c>
      <c r="N16" s="23">
        <f t="shared" si="3"/>
        <v>0</v>
      </c>
      <c r="O16" s="14"/>
      <c r="P16" s="44"/>
      <c r="Q16" s="9">
        <f t="shared" si="0"/>
        <v>0</v>
      </c>
      <c r="R16" s="15"/>
      <c r="S16" s="16"/>
    </row>
    <row r="17" spans="1:19" x14ac:dyDescent="0.2">
      <c r="A17" s="5">
        <v>43131</v>
      </c>
      <c r="B17" s="6" t="s">
        <v>293</v>
      </c>
      <c r="C17" s="13"/>
      <c r="D17" s="89" t="s">
        <v>202</v>
      </c>
      <c r="E17" s="89" t="s">
        <v>203</v>
      </c>
      <c r="F17" s="92">
        <v>23370</v>
      </c>
      <c r="G17" s="92">
        <v>23370</v>
      </c>
      <c r="H17" s="9">
        <f t="shared" si="1"/>
        <v>0</v>
      </c>
      <c r="I17" s="93">
        <v>67.069999999999993</v>
      </c>
      <c r="J17" s="93">
        <v>67.069999999999993</v>
      </c>
      <c r="K17" s="7">
        <f t="shared" si="2"/>
        <v>0</v>
      </c>
      <c r="L17" s="93">
        <v>1567425.9</v>
      </c>
      <c r="M17" s="93">
        <v>1567425.9</v>
      </c>
      <c r="N17" s="23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43131</v>
      </c>
      <c r="B18" s="6" t="s">
        <v>293</v>
      </c>
      <c r="C18" s="13"/>
      <c r="D18" s="89" t="s">
        <v>304</v>
      </c>
      <c r="E18" s="89" t="s">
        <v>279</v>
      </c>
      <c r="F18" s="92">
        <v>45023</v>
      </c>
      <c r="G18" s="92">
        <v>45023</v>
      </c>
      <c r="H18" s="9">
        <f t="shared" si="1"/>
        <v>0</v>
      </c>
      <c r="I18" s="93">
        <v>21.92</v>
      </c>
      <c r="J18" s="93">
        <v>21.92</v>
      </c>
      <c r="K18" s="7">
        <f t="shared" si="2"/>
        <v>0</v>
      </c>
      <c r="L18" s="93">
        <v>986904.16</v>
      </c>
      <c r="M18" s="93">
        <v>986904.16</v>
      </c>
      <c r="N18" s="23">
        <f t="shared" si="3"/>
        <v>0</v>
      </c>
      <c r="O18" s="14"/>
      <c r="P18" s="44"/>
      <c r="Q18" s="9">
        <f t="shared" si="0"/>
        <v>0</v>
      </c>
      <c r="R18" s="15"/>
      <c r="S18" s="16"/>
    </row>
    <row r="19" spans="1:19" ht="25.5" x14ac:dyDescent="0.2">
      <c r="A19" s="5">
        <v>43131</v>
      </c>
      <c r="B19" s="6" t="s">
        <v>293</v>
      </c>
      <c r="C19" s="13"/>
      <c r="D19" s="89" t="s">
        <v>167</v>
      </c>
      <c r="E19" s="89" t="s">
        <v>168</v>
      </c>
      <c r="F19" s="92">
        <v>7007</v>
      </c>
      <c r="G19" s="92">
        <v>7007</v>
      </c>
      <c r="H19" s="9">
        <f t="shared" si="1"/>
        <v>0</v>
      </c>
      <c r="I19" s="93">
        <v>94.29</v>
      </c>
      <c r="J19" s="93">
        <v>94.29</v>
      </c>
      <c r="K19" s="7">
        <f t="shared" si="2"/>
        <v>0</v>
      </c>
      <c r="L19" s="93">
        <v>660690.03</v>
      </c>
      <c r="M19" s="93">
        <v>660690.03</v>
      </c>
      <c r="N19" s="23">
        <f t="shared" si="3"/>
        <v>0</v>
      </c>
      <c r="O19" s="14"/>
      <c r="P19" s="44"/>
      <c r="Q19" s="9">
        <f t="shared" si="0"/>
        <v>0</v>
      </c>
      <c r="R19" s="42" t="s">
        <v>54</v>
      </c>
      <c r="S19" s="16"/>
    </row>
    <row r="20" spans="1:19" x14ac:dyDescent="0.2">
      <c r="A20" s="5">
        <v>43131</v>
      </c>
      <c r="B20" s="6" t="s">
        <v>293</v>
      </c>
      <c r="C20" s="13"/>
      <c r="D20" s="89" t="s">
        <v>192</v>
      </c>
      <c r="E20" s="89" t="s">
        <v>193</v>
      </c>
      <c r="F20" s="92">
        <v>22900</v>
      </c>
      <c r="G20" s="92">
        <v>22900</v>
      </c>
      <c r="H20" s="9">
        <f t="shared" si="1"/>
        <v>0</v>
      </c>
      <c r="I20" s="93">
        <v>47.089002000000001</v>
      </c>
      <c r="J20" s="93">
        <v>47.089002000000001</v>
      </c>
      <c r="K20" s="7">
        <f t="shared" si="2"/>
        <v>0</v>
      </c>
      <c r="L20" s="93">
        <v>1078338.1399999999</v>
      </c>
      <c r="M20" s="93">
        <v>1078338.1399999999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>
        <v>43131</v>
      </c>
      <c r="B21" s="6" t="s">
        <v>293</v>
      </c>
      <c r="C21" s="13"/>
      <c r="D21" s="89" t="s">
        <v>229</v>
      </c>
      <c r="E21" s="89" t="s">
        <v>230</v>
      </c>
      <c r="F21" s="92">
        <v>36100</v>
      </c>
      <c r="G21" s="92">
        <v>36100</v>
      </c>
      <c r="H21" s="9">
        <f t="shared" si="1"/>
        <v>0</v>
      </c>
      <c r="I21" s="93">
        <v>33.145527000000001</v>
      </c>
      <c r="J21" s="93">
        <v>33.145527000000001</v>
      </c>
      <c r="K21" s="7">
        <f t="shared" si="2"/>
        <v>0</v>
      </c>
      <c r="L21" s="93">
        <v>1196553.52</v>
      </c>
      <c r="M21" s="93">
        <v>1196553.52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>
        <v>43131</v>
      </c>
      <c r="B22" s="6" t="s">
        <v>293</v>
      </c>
      <c r="C22" s="13"/>
      <c r="D22" s="89" t="s">
        <v>219</v>
      </c>
      <c r="E22" s="89" t="s">
        <v>19</v>
      </c>
      <c r="F22" s="92">
        <v>67545.649999999994</v>
      </c>
      <c r="G22" s="92">
        <v>67545.649999999994</v>
      </c>
      <c r="H22" s="9">
        <f t="shared" si="1"/>
        <v>0</v>
      </c>
      <c r="I22" s="93">
        <v>1.2457499999999999</v>
      </c>
      <c r="J22" s="93">
        <v>1.2457499999999999</v>
      </c>
      <c r="K22" s="7">
        <f t="shared" si="2"/>
        <v>0</v>
      </c>
      <c r="L22" s="93">
        <v>84145.02</v>
      </c>
      <c r="M22" s="93">
        <v>84145.02</v>
      </c>
      <c r="N22" s="23">
        <f t="shared" si="3"/>
        <v>0</v>
      </c>
      <c r="O22" s="14"/>
      <c r="P22" s="45"/>
      <c r="Q22" s="9">
        <f t="shared" si="0"/>
        <v>0</v>
      </c>
      <c r="R22" s="42" t="s">
        <v>54</v>
      </c>
      <c r="S22" s="16"/>
    </row>
    <row r="23" spans="1:19" ht="25.5" x14ac:dyDescent="0.2">
      <c r="A23" s="5">
        <v>43131</v>
      </c>
      <c r="B23" s="6" t="s">
        <v>293</v>
      </c>
      <c r="C23" s="13"/>
      <c r="D23" s="89" t="s">
        <v>182</v>
      </c>
      <c r="E23" s="89" t="s">
        <v>183</v>
      </c>
      <c r="F23" s="92">
        <v>50445</v>
      </c>
      <c r="G23" s="92">
        <v>50445</v>
      </c>
      <c r="H23" s="9">
        <f t="shared" si="1"/>
        <v>0</v>
      </c>
      <c r="I23" s="93">
        <v>24.85</v>
      </c>
      <c r="J23" s="93">
        <v>24.85</v>
      </c>
      <c r="K23" s="7">
        <f t="shared" si="2"/>
        <v>0</v>
      </c>
      <c r="L23" s="93">
        <v>1253558.25</v>
      </c>
      <c r="M23" s="93">
        <v>1253558.25</v>
      </c>
      <c r="N23" s="23">
        <f t="shared" si="3"/>
        <v>0</v>
      </c>
      <c r="O23" s="14"/>
      <c r="P23" s="45"/>
      <c r="Q23" s="9">
        <f t="shared" si="0"/>
        <v>0</v>
      </c>
      <c r="R23" s="15" t="s">
        <v>51</v>
      </c>
      <c r="S23" s="16"/>
    </row>
    <row r="24" spans="1:19" x14ac:dyDescent="0.2">
      <c r="A24" s="5">
        <v>43131</v>
      </c>
      <c r="B24" s="6" t="s">
        <v>293</v>
      </c>
      <c r="C24" s="13"/>
      <c r="D24" s="89" t="s">
        <v>322</v>
      </c>
      <c r="E24" s="89" t="s">
        <v>278</v>
      </c>
      <c r="F24" s="92">
        <v>77042</v>
      </c>
      <c r="G24" s="92">
        <v>77042</v>
      </c>
      <c r="H24" s="9">
        <f t="shared" si="1"/>
        <v>0</v>
      </c>
      <c r="I24" s="93">
        <v>15.44</v>
      </c>
      <c r="J24" s="93">
        <v>15.44</v>
      </c>
      <c r="K24" s="7">
        <f t="shared" si="2"/>
        <v>0</v>
      </c>
      <c r="L24" s="93">
        <v>1189528.48</v>
      </c>
      <c r="M24" s="93">
        <v>1189528.48</v>
      </c>
      <c r="N24" s="23">
        <f t="shared" si="3"/>
        <v>0</v>
      </c>
      <c r="O24" s="14"/>
      <c r="P24" s="45"/>
      <c r="Q24" s="9">
        <f t="shared" si="0"/>
        <v>0</v>
      </c>
      <c r="R24" s="15"/>
      <c r="S24" s="16"/>
    </row>
    <row r="25" spans="1:19" x14ac:dyDescent="0.2">
      <c r="A25" s="5">
        <v>43131</v>
      </c>
      <c r="B25" s="6" t="s">
        <v>293</v>
      </c>
      <c r="C25" s="13"/>
      <c r="D25" s="89" t="s">
        <v>271</v>
      </c>
      <c r="E25" s="89" t="s">
        <v>272</v>
      </c>
      <c r="F25" s="92">
        <v>13944</v>
      </c>
      <c r="G25" s="92">
        <v>13944</v>
      </c>
      <c r="H25" s="9">
        <f t="shared" si="1"/>
        <v>0</v>
      </c>
      <c r="I25" s="93">
        <v>149.79</v>
      </c>
      <c r="J25" s="93">
        <v>149.79</v>
      </c>
      <c r="K25" s="7">
        <f t="shared" si="2"/>
        <v>0</v>
      </c>
      <c r="L25" s="93">
        <v>2088671.76</v>
      </c>
      <c r="M25" s="93">
        <v>2088671.76</v>
      </c>
      <c r="N25" s="23">
        <f t="shared" si="3"/>
        <v>0</v>
      </c>
      <c r="O25" s="14"/>
      <c r="P25" s="45"/>
      <c r="Q25" s="9">
        <f>O25-P25</f>
        <v>0</v>
      </c>
      <c r="R25" s="15" t="s">
        <v>48</v>
      </c>
      <c r="S25" s="16"/>
    </row>
    <row r="26" spans="1:19" x14ac:dyDescent="0.2">
      <c r="A26" s="5">
        <v>43131</v>
      </c>
      <c r="B26" s="6" t="s">
        <v>293</v>
      </c>
      <c r="C26" s="13"/>
      <c r="D26" s="89" t="s">
        <v>186</v>
      </c>
      <c r="E26" s="89" t="s">
        <v>187</v>
      </c>
      <c r="F26" s="92">
        <v>43721</v>
      </c>
      <c r="G26" s="92">
        <v>43721</v>
      </c>
      <c r="H26" s="9">
        <f t="shared" si="1"/>
        <v>0</v>
      </c>
      <c r="I26" s="93">
        <v>25.276275999999999</v>
      </c>
      <c r="J26" s="93">
        <v>25.276275999999999</v>
      </c>
      <c r="K26" s="7">
        <f t="shared" si="2"/>
        <v>0</v>
      </c>
      <c r="L26" s="93">
        <v>1105104.08</v>
      </c>
      <c r="M26" s="93">
        <v>1105104.08</v>
      </c>
      <c r="N26" s="23">
        <f t="shared" si="3"/>
        <v>0</v>
      </c>
      <c r="O26" s="14"/>
      <c r="P26" s="45"/>
      <c r="Q26" s="9">
        <f>O26-P26</f>
        <v>0</v>
      </c>
      <c r="R26" s="15"/>
      <c r="S26" s="16"/>
    </row>
    <row r="27" spans="1:19" x14ac:dyDescent="0.2">
      <c r="A27" s="5">
        <v>43131</v>
      </c>
      <c r="B27" s="6" t="s">
        <v>293</v>
      </c>
      <c r="C27" s="13"/>
      <c r="D27" s="89" t="s">
        <v>188</v>
      </c>
      <c r="E27" s="89" t="s">
        <v>189</v>
      </c>
      <c r="F27" s="92">
        <v>61706</v>
      </c>
      <c r="G27" s="92">
        <v>61706</v>
      </c>
      <c r="H27" s="9">
        <f t="shared" si="1"/>
        <v>0</v>
      </c>
      <c r="I27" s="93">
        <v>18.45</v>
      </c>
      <c r="J27" s="93">
        <v>18.45</v>
      </c>
      <c r="K27" s="7">
        <f>I27-J27</f>
        <v>0</v>
      </c>
      <c r="L27" s="93">
        <v>1138475.7</v>
      </c>
      <c r="M27" s="93">
        <v>1138475.7</v>
      </c>
      <c r="N27" s="23">
        <f t="shared" si="3"/>
        <v>0</v>
      </c>
      <c r="O27" s="14"/>
      <c r="P27" s="45"/>
      <c r="Q27" s="9">
        <f>O27-P27</f>
        <v>0</v>
      </c>
      <c r="R27" s="15"/>
      <c r="S27" s="16"/>
    </row>
    <row r="28" spans="1:19" x14ac:dyDescent="0.2">
      <c r="A28" s="5">
        <v>43131</v>
      </c>
      <c r="B28" s="6" t="s">
        <v>293</v>
      </c>
      <c r="C28" s="13"/>
      <c r="D28" s="89" t="s">
        <v>190</v>
      </c>
      <c r="E28" s="89" t="s">
        <v>191</v>
      </c>
      <c r="F28" s="92">
        <v>69969</v>
      </c>
      <c r="G28" s="92">
        <v>69969</v>
      </c>
      <c r="H28" s="9">
        <f t="shared" si="1"/>
        <v>0</v>
      </c>
      <c r="I28" s="93">
        <v>21.83</v>
      </c>
      <c r="J28" s="93">
        <v>21.83</v>
      </c>
      <c r="K28" s="7">
        <f t="shared" si="2"/>
        <v>0</v>
      </c>
      <c r="L28" s="93">
        <v>1527423.27</v>
      </c>
      <c r="M28" s="93">
        <v>1527423.27</v>
      </c>
      <c r="N28" s="23">
        <f t="shared" si="3"/>
        <v>0</v>
      </c>
      <c r="O28" s="14"/>
      <c r="P28" s="45"/>
      <c r="Q28" s="9">
        <f t="shared" si="0"/>
        <v>0</v>
      </c>
      <c r="R28" s="15"/>
      <c r="S28" s="16"/>
    </row>
    <row r="29" spans="1:19" x14ac:dyDescent="0.2">
      <c r="A29" s="5">
        <v>43131</v>
      </c>
      <c r="B29" s="6" t="s">
        <v>293</v>
      </c>
      <c r="C29" s="13"/>
      <c r="D29" s="89" t="s">
        <v>220</v>
      </c>
      <c r="E29" s="89" t="s">
        <v>221</v>
      </c>
      <c r="F29" s="92">
        <v>13734</v>
      </c>
      <c r="G29" s="92">
        <v>13734</v>
      </c>
      <c r="H29" s="9">
        <f t="shared" si="1"/>
        <v>0</v>
      </c>
      <c r="I29" s="93">
        <v>103.41</v>
      </c>
      <c r="J29" s="93">
        <v>103.41</v>
      </c>
      <c r="K29" s="7">
        <f t="shared" si="2"/>
        <v>0</v>
      </c>
      <c r="L29" s="93">
        <v>1420232.94</v>
      </c>
      <c r="M29" s="93">
        <v>1420232.94</v>
      </c>
      <c r="N29" s="23">
        <f t="shared" si="3"/>
        <v>0</v>
      </c>
      <c r="O29" s="14"/>
      <c r="P29" s="45"/>
      <c r="Q29" s="9">
        <f t="shared" si="0"/>
        <v>0</v>
      </c>
      <c r="R29" s="15"/>
      <c r="S29" s="16"/>
    </row>
    <row r="30" spans="1:19" x14ac:dyDescent="0.2">
      <c r="A30" s="5">
        <v>43131</v>
      </c>
      <c r="B30" s="6" t="s">
        <v>293</v>
      </c>
      <c r="C30" s="13"/>
      <c r="D30" s="89" t="s">
        <v>224</v>
      </c>
      <c r="E30" s="89" t="s">
        <v>225</v>
      </c>
      <c r="F30" s="92">
        <v>39861</v>
      </c>
      <c r="G30" s="92">
        <v>39861</v>
      </c>
      <c r="H30" s="9">
        <f t="shared" si="1"/>
        <v>0</v>
      </c>
      <c r="I30" s="93">
        <v>29.294236000000001</v>
      </c>
      <c r="J30" s="93">
        <v>29.294236000000001</v>
      </c>
      <c r="K30" s="7">
        <f t="shared" si="2"/>
        <v>0</v>
      </c>
      <c r="L30" s="93">
        <v>1167697.56</v>
      </c>
      <c r="M30" s="93">
        <v>1167697.56</v>
      </c>
      <c r="N30" s="23">
        <f t="shared" si="3"/>
        <v>0</v>
      </c>
      <c r="O30" s="14"/>
      <c r="P30" s="45"/>
      <c r="Q30" s="9">
        <f t="shared" si="0"/>
        <v>0</v>
      </c>
      <c r="R30" s="15"/>
      <c r="S30" s="16"/>
    </row>
    <row r="31" spans="1:19" x14ac:dyDescent="0.2">
      <c r="A31" s="5">
        <v>43131</v>
      </c>
      <c r="B31" s="6" t="s">
        <v>293</v>
      </c>
      <c r="C31" s="13"/>
      <c r="D31" s="89" t="s">
        <v>236</v>
      </c>
      <c r="E31" s="89" t="s">
        <v>237</v>
      </c>
      <c r="F31" s="92">
        <v>33623</v>
      </c>
      <c r="G31" s="92">
        <v>33623</v>
      </c>
      <c r="H31" s="9">
        <f t="shared" si="1"/>
        <v>0</v>
      </c>
      <c r="I31" s="93">
        <v>22.731473999999999</v>
      </c>
      <c r="J31" s="93">
        <v>22.731473999999999</v>
      </c>
      <c r="K31" s="7">
        <f t="shared" si="2"/>
        <v>0</v>
      </c>
      <c r="L31" s="93">
        <v>764300.37</v>
      </c>
      <c r="M31" s="93">
        <v>764300.37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>
        <v>43131</v>
      </c>
      <c r="B32" s="6" t="s">
        <v>293</v>
      </c>
      <c r="C32" s="13"/>
      <c r="D32" s="89" t="s">
        <v>242</v>
      </c>
      <c r="E32" s="89" t="s">
        <v>243</v>
      </c>
      <c r="F32" s="92">
        <v>29596</v>
      </c>
      <c r="G32" s="92">
        <v>29596</v>
      </c>
      <c r="H32" s="9">
        <f t="shared" si="1"/>
        <v>0</v>
      </c>
      <c r="I32" s="93">
        <v>31.46</v>
      </c>
      <c r="J32" s="93">
        <v>31.46</v>
      </c>
      <c r="K32" s="7">
        <f t="shared" si="2"/>
        <v>0</v>
      </c>
      <c r="L32" s="93">
        <v>931090.16</v>
      </c>
      <c r="M32" s="93">
        <v>931090.16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>
        <v>43131</v>
      </c>
      <c r="B33" s="6" t="s">
        <v>293</v>
      </c>
      <c r="C33" s="13"/>
      <c r="D33" s="89" t="s">
        <v>169</v>
      </c>
      <c r="E33" s="89" t="s">
        <v>170</v>
      </c>
      <c r="F33" s="92">
        <v>27647</v>
      </c>
      <c r="G33" s="92">
        <v>27647</v>
      </c>
      <c r="H33" s="9">
        <f t="shared" si="1"/>
        <v>0</v>
      </c>
      <c r="I33" s="93">
        <v>57.14</v>
      </c>
      <c r="J33" s="93">
        <v>57.14</v>
      </c>
      <c r="K33" s="7">
        <f t="shared" si="2"/>
        <v>0</v>
      </c>
      <c r="L33" s="93">
        <v>1579749.58</v>
      </c>
      <c r="M33" s="93">
        <v>1579749.58</v>
      </c>
      <c r="N33" s="23">
        <f t="shared" si="3"/>
        <v>0</v>
      </c>
      <c r="O33" s="14"/>
      <c r="P33" s="45"/>
      <c r="Q33" s="9">
        <f t="shared" si="0"/>
        <v>0</v>
      </c>
      <c r="R33" s="15"/>
      <c r="S33" s="16"/>
    </row>
    <row r="34" spans="1:19" x14ac:dyDescent="0.2">
      <c r="A34" s="5">
        <v>43131</v>
      </c>
      <c r="B34" s="6" t="s">
        <v>293</v>
      </c>
      <c r="C34" s="13"/>
      <c r="D34" s="89" t="s">
        <v>246</v>
      </c>
      <c r="E34" s="89" t="s">
        <v>228</v>
      </c>
      <c r="F34" s="92">
        <v>3926.87</v>
      </c>
      <c r="G34" s="92">
        <v>3926.87</v>
      </c>
      <c r="H34" s="9">
        <f t="shared" si="1"/>
        <v>0</v>
      </c>
      <c r="I34" s="93">
        <v>1.075731</v>
      </c>
      <c r="J34" s="93">
        <v>1.075731</v>
      </c>
      <c r="K34" s="7">
        <f t="shared" si="2"/>
        <v>0</v>
      </c>
      <c r="L34" s="93">
        <v>4224.26</v>
      </c>
      <c r="M34" s="93">
        <v>4224.26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>
        <v>43131</v>
      </c>
      <c r="B35" s="6" t="s">
        <v>293</v>
      </c>
      <c r="C35" s="13"/>
      <c r="D35" s="89" t="s">
        <v>215</v>
      </c>
      <c r="E35" s="89" t="s">
        <v>216</v>
      </c>
      <c r="F35" s="92">
        <v>11344</v>
      </c>
      <c r="G35" s="92">
        <v>11344</v>
      </c>
      <c r="H35" s="9">
        <f t="shared" si="1"/>
        <v>0</v>
      </c>
      <c r="I35" s="93">
        <v>115.70529999999999</v>
      </c>
      <c r="J35" s="93">
        <v>115.70529999999999</v>
      </c>
      <c r="K35" s="7">
        <f t="shared" si="2"/>
        <v>0</v>
      </c>
      <c r="L35" s="93">
        <v>1312560.93</v>
      </c>
      <c r="M35" s="93">
        <v>1312560.93</v>
      </c>
      <c r="N35" s="23">
        <f t="shared" si="3"/>
        <v>0</v>
      </c>
      <c r="O35" s="14"/>
      <c r="P35" s="45"/>
      <c r="Q35" s="9">
        <f t="shared" si="0"/>
        <v>0</v>
      </c>
      <c r="R35" s="15"/>
      <c r="S35" s="16"/>
    </row>
    <row r="36" spans="1:19" x14ac:dyDescent="0.2">
      <c r="A36" s="5">
        <v>43131</v>
      </c>
      <c r="B36" s="6" t="s">
        <v>293</v>
      </c>
      <c r="C36" s="13"/>
      <c r="D36" s="89" t="s">
        <v>231</v>
      </c>
      <c r="E36" s="89" t="s">
        <v>232</v>
      </c>
      <c r="F36" s="92">
        <v>13600</v>
      </c>
      <c r="G36" s="92">
        <v>13600</v>
      </c>
      <c r="H36" s="9">
        <f t="shared" si="1"/>
        <v>0</v>
      </c>
      <c r="I36" s="93">
        <v>92.070908000000003</v>
      </c>
      <c r="J36" s="93">
        <v>92.070908000000003</v>
      </c>
      <c r="K36" s="7">
        <f t="shared" si="2"/>
        <v>0</v>
      </c>
      <c r="L36" s="93">
        <v>1252164.3500000001</v>
      </c>
      <c r="M36" s="93">
        <v>1252164.3500000001</v>
      </c>
      <c r="N36" s="23">
        <f t="shared" si="3"/>
        <v>0</v>
      </c>
      <c r="O36" s="14"/>
      <c r="P36" s="45"/>
      <c r="Q36" s="9">
        <f t="shared" si="0"/>
        <v>0</v>
      </c>
      <c r="R36" s="15"/>
      <c r="S36" s="16"/>
    </row>
    <row r="37" spans="1:19" x14ac:dyDescent="0.2">
      <c r="A37" s="5">
        <v>43131</v>
      </c>
      <c r="B37" s="6" t="s">
        <v>293</v>
      </c>
      <c r="C37" s="13"/>
      <c r="D37" s="89" t="s">
        <v>194</v>
      </c>
      <c r="E37" s="89" t="s">
        <v>195</v>
      </c>
      <c r="F37" s="92">
        <v>95122</v>
      </c>
      <c r="G37" s="92">
        <v>95122</v>
      </c>
      <c r="H37" s="9">
        <f t="shared" si="1"/>
        <v>0</v>
      </c>
      <c r="I37" s="93">
        <v>23.9</v>
      </c>
      <c r="J37" s="93">
        <v>23.9</v>
      </c>
      <c r="K37" s="7">
        <f t="shared" si="2"/>
        <v>0</v>
      </c>
      <c r="L37" s="93">
        <v>2273415.7999999998</v>
      </c>
      <c r="M37" s="93">
        <v>2273415.7999999998</v>
      </c>
      <c r="N37" s="23">
        <f t="shared" si="3"/>
        <v>0</v>
      </c>
      <c r="O37" s="14"/>
      <c r="P37" s="45"/>
      <c r="Q37" s="9">
        <f t="shared" si="0"/>
        <v>0</v>
      </c>
      <c r="R37" s="15"/>
      <c r="S37" s="16"/>
    </row>
    <row r="38" spans="1:19" x14ac:dyDescent="0.2">
      <c r="A38" s="5">
        <v>43131</v>
      </c>
      <c r="B38" s="6" t="s">
        <v>293</v>
      </c>
      <c r="C38" s="13"/>
      <c r="D38" s="89" t="s">
        <v>222</v>
      </c>
      <c r="E38" s="89" t="s">
        <v>223</v>
      </c>
      <c r="F38" s="92">
        <v>40885</v>
      </c>
      <c r="G38" s="92">
        <v>40885</v>
      </c>
      <c r="H38" s="9">
        <f t="shared" si="1"/>
        <v>0</v>
      </c>
      <c r="I38" s="93">
        <v>36.53</v>
      </c>
      <c r="J38" s="93">
        <v>36.53</v>
      </c>
      <c r="K38" s="7">
        <f t="shared" si="2"/>
        <v>0</v>
      </c>
      <c r="L38" s="93">
        <v>1493529.05</v>
      </c>
      <c r="M38" s="93">
        <v>1493529.05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>
        <v>43131</v>
      </c>
      <c r="B39" s="6" t="s">
        <v>293</v>
      </c>
      <c r="C39" s="13"/>
      <c r="D39" s="89" t="s">
        <v>265</v>
      </c>
      <c r="E39" s="89" t="s">
        <v>266</v>
      </c>
      <c r="F39" s="92">
        <v>6754</v>
      </c>
      <c r="G39" s="92">
        <v>6754</v>
      </c>
      <c r="H39" s="9">
        <f t="shared" si="1"/>
        <v>0</v>
      </c>
      <c r="I39" s="93">
        <v>278.50688500000001</v>
      </c>
      <c r="J39" s="93">
        <v>278.50688500000001</v>
      </c>
      <c r="K39" s="7">
        <f t="shared" si="2"/>
        <v>0</v>
      </c>
      <c r="L39" s="93">
        <v>1881035.5</v>
      </c>
      <c r="M39" s="93">
        <v>1881035.5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>
        <v>43131</v>
      </c>
      <c r="B40" s="6" t="s">
        <v>293</v>
      </c>
      <c r="C40" s="13"/>
      <c r="D40" s="89" t="s">
        <v>240</v>
      </c>
      <c r="E40" s="89" t="s">
        <v>241</v>
      </c>
      <c r="F40" s="92">
        <v>77692</v>
      </c>
      <c r="G40" s="92">
        <v>77692</v>
      </c>
      <c r="H40" s="9">
        <f t="shared" si="1"/>
        <v>0</v>
      </c>
      <c r="I40" s="93">
        <v>18.5</v>
      </c>
      <c r="J40" s="93">
        <v>18.5</v>
      </c>
      <c r="K40" s="7">
        <f t="shared" si="2"/>
        <v>0</v>
      </c>
      <c r="L40" s="93">
        <v>1437302</v>
      </c>
      <c r="M40" s="93">
        <v>1437302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>
        <v>43131</v>
      </c>
      <c r="B41" s="6" t="s">
        <v>293</v>
      </c>
      <c r="C41" s="13"/>
      <c r="D41" s="89" t="s">
        <v>259</v>
      </c>
      <c r="E41" s="89" t="s">
        <v>260</v>
      </c>
      <c r="F41" s="92">
        <v>14596</v>
      </c>
      <c r="G41" s="92">
        <v>14596</v>
      </c>
      <c r="H41" s="9">
        <f t="shared" si="1"/>
        <v>0</v>
      </c>
      <c r="I41" s="93">
        <v>119.5</v>
      </c>
      <c r="J41" s="93">
        <v>119.5</v>
      </c>
      <c r="K41" s="7">
        <f t="shared" si="2"/>
        <v>0</v>
      </c>
      <c r="L41" s="93">
        <v>1744222</v>
      </c>
      <c r="M41" s="93">
        <v>1744222</v>
      </c>
      <c r="N41" s="23">
        <f t="shared" si="3"/>
        <v>0</v>
      </c>
      <c r="O41" s="14"/>
      <c r="P41" s="45"/>
      <c r="Q41" s="9">
        <f t="shared" si="0"/>
        <v>0</v>
      </c>
      <c r="R41" s="15"/>
      <c r="S41" s="16"/>
    </row>
    <row r="42" spans="1:19" x14ac:dyDescent="0.2">
      <c r="A42" s="5">
        <v>43131</v>
      </c>
      <c r="B42" s="6" t="s">
        <v>293</v>
      </c>
      <c r="C42" s="13"/>
      <c r="D42" s="89" t="s">
        <v>233</v>
      </c>
      <c r="E42" s="89" t="s">
        <v>36</v>
      </c>
      <c r="F42" s="92">
        <v>-272629.76000000001</v>
      </c>
      <c r="G42" s="92">
        <v>-272629.76000000001</v>
      </c>
      <c r="H42" s="9">
        <f t="shared" si="1"/>
        <v>0</v>
      </c>
      <c r="I42" s="93">
        <v>1</v>
      </c>
      <c r="J42" s="93">
        <v>1</v>
      </c>
      <c r="K42" s="7">
        <f t="shared" si="2"/>
        <v>0</v>
      </c>
      <c r="L42" s="93">
        <v>-272629.76000000001</v>
      </c>
      <c r="M42" s="93">
        <v>-272629.76000000001</v>
      </c>
      <c r="N42" s="23">
        <f t="shared" si="3"/>
        <v>0</v>
      </c>
      <c r="O42" s="14"/>
      <c r="P42" s="45"/>
      <c r="Q42" s="9">
        <f t="shared" si="0"/>
        <v>0</v>
      </c>
      <c r="R42" s="15"/>
      <c r="S42" s="16"/>
    </row>
    <row r="43" spans="1:19" x14ac:dyDescent="0.2">
      <c r="A43" s="5">
        <v>43131</v>
      </c>
      <c r="B43" s="6" t="s">
        <v>293</v>
      </c>
      <c r="C43" s="13"/>
      <c r="D43" s="89" t="s">
        <v>196</v>
      </c>
      <c r="E43" s="89" t="s">
        <v>197</v>
      </c>
      <c r="F43" s="92">
        <v>41226</v>
      </c>
      <c r="G43" s="92">
        <v>41226</v>
      </c>
      <c r="H43" s="9">
        <f t="shared" si="1"/>
        <v>0</v>
      </c>
      <c r="I43" s="93">
        <v>47.94</v>
      </c>
      <c r="J43" s="93">
        <v>47.94</v>
      </c>
      <c r="K43" s="7">
        <f t="shared" si="2"/>
        <v>0</v>
      </c>
      <c r="L43" s="93">
        <v>1976374.44</v>
      </c>
      <c r="M43" s="93">
        <v>1976374.44</v>
      </c>
      <c r="N43" s="23">
        <f t="shared" si="3"/>
        <v>0</v>
      </c>
      <c r="O43" s="14"/>
      <c r="P43" s="45"/>
      <c r="Q43" s="9">
        <f t="shared" si="0"/>
        <v>0</v>
      </c>
      <c r="R43" s="15"/>
      <c r="S43" s="16"/>
    </row>
    <row r="44" spans="1:19" x14ac:dyDescent="0.2">
      <c r="A44" s="5">
        <v>43131</v>
      </c>
      <c r="B44" s="6" t="s">
        <v>293</v>
      </c>
      <c r="C44" s="13"/>
      <c r="D44" s="89" t="s">
        <v>249</v>
      </c>
      <c r="E44" s="89" t="s">
        <v>250</v>
      </c>
      <c r="F44" s="92">
        <v>6300</v>
      </c>
      <c r="G44" s="92">
        <v>6300</v>
      </c>
      <c r="H44" s="9">
        <f t="shared" si="1"/>
        <v>0</v>
      </c>
      <c r="I44" s="93">
        <v>163.83390700000001</v>
      </c>
      <c r="J44" s="93">
        <v>163.83390700000001</v>
      </c>
      <c r="K44" s="7">
        <f t="shared" si="2"/>
        <v>0</v>
      </c>
      <c r="L44" s="93">
        <v>1032153.61</v>
      </c>
      <c r="M44" s="93">
        <v>1032153.61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>
        <v>43131</v>
      </c>
      <c r="B45" s="6" t="s">
        <v>293</v>
      </c>
      <c r="C45" s="13"/>
      <c r="D45" s="89" t="s">
        <v>200</v>
      </c>
      <c r="E45" s="89" t="s">
        <v>201</v>
      </c>
      <c r="F45" s="92">
        <v>55380</v>
      </c>
      <c r="G45" s="92">
        <v>55380</v>
      </c>
      <c r="H45" s="9">
        <f t="shared" si="1"/>
        <v>0</v>
      </c>
      <c r="I45" s="93">
        <v>18.34</v>
      </c>
      <c r="J45" s="93">
        <v>18.34</v>
      </c>
      <c r="K45" s="7">
        <f t="shared" si="2"/>
        <v>0</v>
      </c>
      <c r="L45" s="93">
        <v>1015669.2</v>
      </c>
      <c r="M45" s="93">
        <v>1015669.2</v>
      </c>
      <c r="N45" s="23">
        <f t="shared" si="3"/>
        <v>0</v>
      </c>
      <c r="O45" s="14"/>
      <c r="P45" s="45"/>
      <c r="Q45" s="9">
        <f t="shared" si="0"/>
        <v>0</v>
      </c>
      <c r="R45" s="15"/>
      <c r="S45" s="16"/>
    </row>
    <row r="46" spans="1:19" x14ac:dyDescent="0.2">
      <c r="A46" s="5">
        <v>43131</v>
      </c>
      <c r="B46" s="6" t="s">
        <v>293</v>
      </c>
      <c r="C46" s="13"/>
      <c r="D46" s="89" t="s">
        <v>267</v>
      </c>
      <c r="E46" s="89" t="s">
        <v>268</v>
      </c>
      <c r="F46" s="92">
        <v>53517</v>
      </c>
      <c r="G46" s="92">
        <v>53517</v>
      </c>
      <c r="H46" s="9">
        <f t="shared" si="1"/>
        <v>0</v>
      </c>
      <c r="I46" s="93">
        <v>42.3</v>
      </c>
      <c r="J46" s="93">
        <v>42.3</v>
      </c>
      <c r="K46" s="7">
        <f t="shared" si="2"/>
        <v>0</v>
      </c>
      <c r="L46" s="93">
        <v>2263769.1</v>
      </c>
      <c r="M46" s="93">
        <v>2263769.1</v>
      </c>
      <c r="N46" s="23">
        <f t="shared" si="3"/>
        <v>0</v>
      </c>
      <c r="O46" s="14"/>
      <c r="P46" s="45"/>
      <c r="Q46" s="9">
        <f t="shared" si="0"/>
        <v>0</v>
      </c>
      <c r="R46" s="15"/>
      <c r="S46" s="16"/>
    </row>
    <row r="47" spans="1:19" x14ac:dyDescent="0.2">
      <c r="A47" s="5">
        <v>43131</v>
      </c>
      <c r="B47" s="6" t="s">
        <v>293</v>
      </c>
      <c r="C47" s="13"/>
      <c r="D47" s="89" t="s">
        <v>177</v>
      </c>
      <c r="E47" s="89" t="s">
        <v>178</v>
      </c>
      <c r="F47" s="92">
        <v>25958</v>
      </c>
      <c r="G47" s="92">
        <v>25958</v>
      </c>
      <c r="H47" s="9">
        <f t="shared" si="1"/>
        <v>0</v>
      </c>
      <c r="I47" s="93">
        <v>54.1</v>
      </c>
      <c r="J47" s="93">
        <v>54.1</v>
      </c>
      <c r="K47" s="7">
        <f t="shared" si="2"/>
        <v>0</v>
      </c>
      <c r="L47" s="93">
        <v>1404327.8</v>
      </c>
      <c r="M47" s="93">
        <v>1404327.8</v>
      </c>
      <c r="N47" s="23">
        <f t="shared" si="3"/>
        <v>0</v>
      </c>
      <c r="O47" s="14"/>
      <c r="P47" s="45"/>
      <c r="Q47" s="9">
        <f t="shared" si="0"/>
        <v>0</v>
      </c>
      <c r="R47" s="15"/>
      <c r="S47" s="16"/>
    </row>
    <row r="48" spans="1:19" x14ac:dyDescent="0.2">
      <c r="A48" s="5">
        <v>43131</v>
      </c>
      <c r="B48" s="6" t="s">
        <v>293</v>
      </c>
      <c r="C48" s="13"/>
      <c r="D48" s="89" t="s">
        <v>226</v>
      </c>
      <c r="E48" s="89" t="s">
        <v>227</v>
      </c>
      <c r="F48" s="92">
        <v>18000</v>
      </c>
      <c r="G48" s="92">
        <v>18000</v>
      </c>
      <c r="H48" s="9">
        <f t="shared" si="1"/>
        <v>0</v>
      </c>
      <c r="I48" s="93">
        <v>68.739243000000002</v>
      </c>
      <c r="J48" s="93">
        <v>68.739243000000002</v>
      </c>
      <c r="K48" s="7">
        <f t="shared" si="2"/>
        <v>0</v>
      </c>
      <c r="L48" s="93">
        <v>1237306.3700000001</v>
      </c>
      <c r="M48" s="93">
        <v>1237306.3700000001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>
        <v>43131</v>
      </c>
      <c r="B49" s="6" t="s">
        <v>293</v>
      </c>
      <c r="C49" s="13"/>
      <c r="D49" s="89" t="s">
        <v>324</v>
      </c>
      <c r="E49" s="89" t="s">
        <v>325</v>
      </c>
      <c r="F49" s="92">
        <v>6500</v>
      </c>
      <c r="G49" s="92">
        <v>6500</v>
      </c>
      <c r="H49" s="9">
        <f t="shared" si="1"/>
        <v>0</v>
      </c>
      <c r="I49" s="93">
        <v>13.69</v>
      </c>
      <c r="J49" s="93">
        <v>13.69</v>
      </c>
      <c r="K49" s="7">
        <f t="shared" si="2"/>
        <v>0</v>
      </c>
      <c r="L49" s="93">
        <v>88985</v>
      </c>
      <c r="M49" s="93">
        <v>88985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>
        <v>43131</v>
      </c>
      <c r="B50" s="6" t="s">
        <v>293</v>
      </c>
      <c r="C50" s="13"/>
      <c r="D50" s="89" t="s">
        <v>257</v>
      </c>
      <c r="E50" s="89" t="s">
        <v>258</v>
      </c>
      <c r="F50" s="92">
        <v>27783</v>
      </c>
      <c r="G50" s="92">
        <v>27783</v>
      </c>
      <c r="H50" s="9">
        <f t="shared" si="1"/>
        <v>0</v>
      </c>
      <c r="I50" s="93">
        <v>62.75</v>
      </c>
      <c r="J50" s="93">
        <v>62.75</v>
      </c>
      <c r="K50" s="7">
        <f t="shared" si="2"/>
        <v>0</v>
      </c>
      <c r="L50" s="93">
        <v>1743383.25</v>
      </c>
      <c r="M50" s="93">
        <v>1743383.25</v>
      </c>
      <c r="N50" s="23">
        <f t="shared" si="3"/>
        <v>0</v>
      </c>
      <c r="O50" s="14"/>
      <c r="P50" s="45"/>
      <c r="Q50" s="9">
        <f t="shared" si="0"/>
        <v>0</v>
      </c>
      <c r="R50" s="15"/>
      <c r="S50" s="16"/>
    </row>
    <row r="51" spans="1:19" x14ac:dyDescent="0.2">
      <c r="A51" s="5">
        <v>43131</v>
      </c>
      <c r="B51" s="6" t="s">
        <v>293</v>
      </c>
      <c r="C51" s="13"/>
      <c r="D51" s="89" t="s">
        <v>276</v>
      </c>
      <c r="E51" s="89" t="s">
        <v>277</v>
      </c>
      <c r="F51" s="92">
        <v>16274</v>
      </c>
      <c r="G51" s="92">
        <v>16274</v>
      </c>
      <c r="H51" s="9">
        <f t="shared" si="1"/>
        <v>0</v>
      </c>
      <c r="I51" s="93">
        <v>109.52</v>
      </c>
      <c r="J51" s="93">
        <v>109.52</v>
      </c>
      <c r="K51" s="7">
        <f t="shared" si="2"/>
        <v>0</v>
      </c>
      <c r="L51" s="93">
        <v>1782328.48</v>
      </c>
      <c r="M51" s="93">
        <v>1782328.48</v>
      </c>
      <c r="N51" s="23">
        <f t="shared" si="3"/>
        <v>0</v>
      </c>
      <c r="O51" s="14"/>
      <c r="P51" s="45"/>
      <c r="Q51" s="9">
        <f t="shared" si="0"/>
        <v>0</v>
      </c>
      <c r="R51" s="15"/>
      <c r="S51" s="16"/>
    </row>
    <row r="52" spans="1:19" x14ac:dyDescent="0.2">
      <c r="A52" s="5">
        <v>43131</v>
      </c>
      <c r="B52" s="6" t="s">
        <v>293</v>
      </c>
      <c r="C52" s="13"/>
      <c r="D52" s="89" t="s">
        <v>184</v>
      </c>
      <c r="E52" s="89" t="s">
        <v>185</v>
      </c>
      <c r="F52" s="92">
        <v>20440</v>
      </c>
      <c r="G52" s="92">
        <v>20440</v>
      </c>
      <c r="H52" s="9">
        <f t="shared" si="1"/>
        <v>0</v>
      </c>
      <c r="I52" s="93">
        <v>24.84</v>
      </c>
      <c r="J52" s="93">
        <v>24.84</v>
      </c>
      <c r="K52" s="7">
        <f t="shared" si="2"/>
        <v>0</v>
      </c>
      <c r="L52" s="93">
        <v>507729.6</v>
      </c>
      <c r="M52" s="93">
        <v>507729.6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>
        <v>43131</v>
      </c>
      <c r="B53" s="6" t="s">
        <v>293</v>
      </c>
      <c r="C53" s="13"/>
      <c r="D53" s="89" t="s">
        <v>274</v>
      </c>
      <c r="E53" s="89" t="s">
        <v>275</v>
      </c>
      <c r="F53" s="92">
        <v>31924</v>
      </c>
      <c r="G53" s="92">
        <v>31924</v>
      </c>
      <c r="H53" s="9">
        <f t="shared" si="1"/>
        <v>0</v>
      </c>
      <c r="I53" s="93">
        <v>25.641352000000001</v>
      </c>
      <c r="J53" s="93">
        <v>25.641352000000001</v>
      </c>
      <c r="K53" s="7">
        <f t="shared" si="2"/>
        <v>0</v>
      </c>
      <c r="L53" s="93">
        <v>818574.52</v>
      </c>
      <c r="M53" s="93">
        <v>818574.52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>
        <v>43131</v>
      </c>
      <c r="B54" s="6" t="s">
        <v>293</v>
      </c>
      <c r="C54" s="13"/>
      <c r="D54" s="89" t="s">
        <v>173</v>
      </c>
      <c r="E54" s="89" t="s">
        <v>174</v>
      </c>
      <c r="F54" s="92">
        <v>118000</v>
      </c>
      <c r="G54" s="92">
        <v>118000</v>
      </c>
      <c r="H54" s="9">
        <f t="shared" si="1"/>
        <v>0</v>
      </c>
      <c r="I54" s="93">
        <v>13.05025</v>
      </c>
      <c r="J54" s="93">
        <v>13.05025</v>
      </c>
      <c r="K54" s="7">
        <f t="shared" si="2"/>
        <v>0</v>
      </c>
      <c r="L54" s="93">
        <v>1539929.46</v>
      </c>
      <c r="M54" s="93">
        <v>1539929.46</v>
      </c>
      <c r="N54" s="23">
        <f t="shared" si="3"/>
        <v>0</v>
      </c>
      <c r="O54" s="14"/>
      <c r="P54" s="45"/>
      <c r="Q54" s="9">
        <f t="shared" si="0"/>
        <v>0</v>
      </c>
      <c r="R54" s="15"/>
      <c r="S54" s="16"/>
    </row>
    <row r="55" spans="1:19" x14ac:dyDescent="0.2">
      <c r="A55" s="5">
        <v>43131</v>
      </c>
      <c r="B55" s="6" t="s">
        <v>293</v>
      </c>
      <c r="C55" s="13"/>
      <c r="D55" s="89" t="s">
        <v>251</v>
      </c>
      <c r="E55" s="89" t="s">
        <v>252</v>
      </c>
      <c r="F55" s="92">
        <v>67361</v>
      </c>
      <c r="G55" s="92">
        <v>67361</v>
      </c>
      <c r="H55" s="9">
        <f t="shared" si="1"/>
        <v>0</v>
      </c>
      <c r="I55" s="93">
        <v>6.56</v>
      </c>
      <c r="J55" s="93">
        <v>6.56</v>
      </c>
      <c r="K55" s="7">
        <f t="shared" si="2"/>
        <v>0</v>
      </c>
      <c r="L55" s="93">
        <v>441888.16</v>
      </c>
      <c r="M55" s="93">
        <v>441888.16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>
        <v>43131</v>
      </c>
      <c r="B56" s="6" t="s">
        <v>293</v>
      </c>
      <c r="C56" s="13"/>
      <c r="D56" s="89" t="s">
        <v>269</v>
      </c>
      <c r="E56" s="89" t="s">
        <v>270</v>
      </c>
      <c r="F56" s="92">
        <v>135719</v>
      </c>
      <c r="G56" s="92">
        <v>135719</v>
      </c>
      <c r="H56" s="9">
        <f t="shared" si="1"/>
        <v>0</v>
      </c>
      <c r="I56" s="93">
        <v>6.44</v>
      </c>
      <c r="J56" s="93">
        <v>6.44</v>
      </c>
      <c r="K56" s="7">
        <f t="shared" si="2"/>
        <v>0</v>
      </c>
      <c r="L56" s="93">
        <v>874030.36</v>
      </c>
      <c r="M56" s="93">
        <v>874030.36</v>
      </c>
      <c r="N56" s="23">
        <f t="shared" si="3"/>
        <v>0</v>
      </c>
      <c r="O56" s="14"/>
      <c r="P56" s="45"/>
      <c r="Q56" s="9">
        <f t="shared" si="0"/>
        <v>0</v>
      </c>
      <c r="R56" s="15"/>
      <c r="S56" s="16"/>
    </row>
    <row r="57" spans="1:19" x14ac:dyDescent="0.2">
      <c r="A57" s="5">
        <v>43131</v>
      </c>
      <c r="B57" s="6" t="s">
        <v>293</v>
      </c>
      <c r="C57" s="13"/>
      <c r="D57" s="89" t="s">
        <v>253</v>
      </c>
      <c r="E57" s="89" t="s">
        <v>254</v>
      </c>
      <c r="F57" s="92">
        <v>38400</v>
      </c>
      <c r="G57" s="92">
        <v>38400</v>
      </c>
      <c r="H57" s="9">
        <f t="shared" si="1"/>
        <v>0</v>
      </c>
      <c r="I57" s="93">
        <v>24.249919999999999</v>
      </c>
      <c r="J57" s="93">
        <v>24.249919999999999</v>
      </c>
      <c r="K57" s="7">
        <f t="shared" si="2"/>
        <v>0</v>
      </c>
      <c r="L57" s="93">
        <v>931196.92</v>
      </c>
      <c r="M57" s="93">
        <v>931196.92</v>
      </c>
      <c r="N57" s="23">
        <f t="shared" si="3"/>
        <v>0</v>
      </c>
      <c r="O57" s="14"/>
      <c r="P57" s="45"/>
      <c r="Q57" s="9">
        <f t="shared" si="0"/>
        <v>0</v>
      </c>
      <c r="R57" s="15"/>
      <c r="S57" s="16"/>
    </row>
    <row r="58" spans="1:19" x14ac:dyDescent="0.2">
      <c r="A58" s="5">
        <v>43131</v>
      </c>
      <c r="B58" s="6" t="s">
        <v>293</v>
      </c>
      <c r="C58" s="13"/>
      <c r="D58" s="89" t="s">
        <v>179</v>
      </c>
      <c r="E58" s="89" t="s">
        <v>180</v>
      </c>
      <c r="F58" s="92">
        <v>59863</v>
      </c>
      <c r="G58" s="92">
        <v>59863</v>
      </c>
      <c r="H58" s="9">
        <f t="shared" si="1"/>
        <v>0</v>
      </c>
      <c r="I58" s="93">
        <v>13.862921</v>
      </c>
      <c r="J58" s="93">
        <v>13.862921</v>
      </c>
      <c r="K58" s="7">
        <f t="shared" si="2"/>
        <v>0</v>
      </c>
      <c r="L58" s="93">
        <v>829876.02</v>
      </c>
      <c r="M58" s="93">
        <v>829876.02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>
        <v>43131</v>
      </c>
      <c r="B59" s="6" t="s">
        <v>293</v>
      </c>
      <c r="C59" s="13"/>
      <c r="D59" s="89" t="s">
        <v>171</v>
      </c>
      <c r="E59" s="89" t="s">
        <v>172</v>
      </c>
      <c r="F59" s="92">
        <v>60450</v>
      </c>
      <c r="G59" s="92">
        <v>60450</v>
      </c>
      <c r="H59" s="9">
        <f t="shared" si="1"/>
        <v>0</v>
      </c>
      <c r="I59" s="93">
        <v>19.34</v>
      </c>
      <c r="J59" s="93">
        <v>19.34</v>
      </c>
      <c r="K59" s="7">
        <f t="shared" si="2"/>
        <v>0</v>
      </c>
      <c r="L59" s="93">
        <v>1169103</v>
      </c>
      <c r="M59" s="93">
        <v>1169103</v>
      </c>
      <c r="N59" s="23">
        <f t="shared" si="3"/>
        <v>0</v>
      </c>
      <c r="O59" s="14"/>
      <c r="P59" s="45"/>
      <c r="Q59" s="9">
        <f t="shared" si="0"/>
        <v>0</v>
      </c>
      <c r="R59" s="15"/>
      <c r="S59" s="16"/>
    </row>
    <row r="60" spans="1:19" x14ac:dyDescent="0.2">
      <c r="A60" s="5">
        <v>43131</v>
      </c>
      <c r="B60" s="6" t="s">
        <v>293</v>
      </c>
      <c r="C60" s="13"/>
      <c r="D60" s="89" t="s">
        <v>210</v>
      </c>
      <c r="E60" s="89" t="s">
        <v>211</v>
      </c>
      <c r="F60" s="92">
        <v>18608.61</v>
      </c>
      <c r="G60" s="92">
        <v>18608.61</v>
      </c>
      <c r="H60" s="9">
        <f t="shared" si="1"/>
        <v>0</v>
      </c>
      <c r="I60" s="93">
        <v>1.42205</v>
      </c>
      <c r="J60" s="93">
        <v>1.42205</v>
      </c>
      <c r="K60" s="7">
        <f t="shared" si="2"/>
        <v>0</v>
      </c>
      <c r="L60" s="93">
        <v>26462.38</v>
      </c>
      <c r="M60" s="93">
        <v>26462.38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>
        <v>43131</v>
      </c>
      <c r="B61" s="6" t="s">
        <v>293</v>
      </c>
      <c r="C61" s="13"/>
      <c r="D61" s="89" t="s">
        <v>263</v>
      </c>
      <c r="E61" s="89" t="s">
        <v>264</v>
      </c>
      <c r="F61" s="92">
        <v>106129</v>
      </c>
      <c r="G61" s="92">
        <v>106129</v>
      </c>
      <c r="H61" s="9">
        <f t="shared" si="1"/>
        <v>0</v>
      </c>
      <c r="I61" s="93">
        <v>11.789961</v>
      </c>
      <c r="J61" s="93">
        <v>11.789961</v>
      </c>
      <c r="K61" s="7">
        <f t="shared" si="2"/>
        <v>0</v>
      </c>
      <c r="L61" s="93">
        <v>1251256.72</v>
      </c>
      <c r="M61" s="93">
        <v>1251256.72</v>
      </c>
      <c r="N61" s="23">
        <f t="shared" si="3"/>
        <v>0</v>
      </c>
      <c r="O61" s="14"/>
      <c r="P61" s="45"/>
      <c r="Q61" s="9">
        <f t="shared" si="0"/>
        <v>0</v>
      </c>
      <c r="R61" s="15"/>
      <c r="S61" s="16"/>
    </row>
    <row r="62" spans="1:19" x14ac:dyDescent="0.2">
      <c r="A62" s="5">
        <v>43131</v>
      </c>
      <c r="B62" s="6" t="s">
        <v>293</v>
      </c>
      <c r="C62" s="13"/>
      <c r="D62" s="89" t="s">
        <v>238</v>
      </c>
      <c r="E62" s="89" t="s">
        <v>239</v>
      </c>
      <c r="F62" s="92">
        <v>12661</v>
      </c>
      <c r="G62" s="92">
        <v>12661</v>
      </c>
      <c r="H62" s="9">
        <f t="shared" si="1"/>
        <v>0</v>
      </c>
      <c r="I62" s="93">
        <v>118.22</v>
      </c>
      <c r="J62" s="93">
        <v>118.22</v>
      </c>
      <c r="K62" s="7">
        <f t="shared" si="2"/>
        <v>0</v>
      </c>
      <c r="L62" s="93">
        <v>1496783.42</v>
      </c>
      <c r="M62" s="93">
        <v>1496783.42</v>
      </c>
      <c r="N62" s="23">
        <f t="shared" si="3"/>
        <v>0</v>
      </c>
      <c r="O62" s="14"/>
      <c r="P62" s="45"/>
      <c r="Q62" s="9">
        <f t="shared" si="0"/>
        <v>0</v>
      </c>
      <c r="R62" s="15"/>
      <c r="S62" s="16"/>
    </row>
    <row r="63" spans="1:19" x14ac:dyDescent="0.2">
      <c r="A63" s="5">
        <v>43131</v>
      </c>
      <c r="B63" s="6" t="s">
        <v>293</v>
      </c>
      <c r="C63" s="13"/>
      <c r="D63" s="89" t="s">
        <v>261</v>
      </c>
      <c r="E63" s="89" t="s">
        <v>262</v>
      </c>
      <c r="F63" s="92">
        <v>31352</v>
      </c>
      <c r="G63" s="92">
        <v>31352</v>
      </c>
      <c r="H63" s="9">
        <f t="shared" si="1"/>
        <v>0</v>
      </c>
      <c r="I63" s="93">
        <v>44.39</v>
      </c>
      <c r="J63" s="93">
        <v>44.39</v>
      </c>
      <c r="K63" s="7">
        <f t="shared" si="2"/>
        <v>0</v>
      </c>
      <c r="L63" s="93">
        <v>1391715.28</v>
      </c>
      <c r="M63" s="93">
        <v>1391715.28</v>
      </c>
      <c r="N63" s="23">
        <f t="shared" si="3"/>
        <v>0</v>
      </c>
      <c r="O63" s="14"/>
      <c r="P63" s="45"/>
      <c r="Q63" s="9">
        <f t="shared" si="0"/>
        <v>0</v>
      </c>
      <c r="R63" s="15"/>
      <c r="S63" s="16"/>
    </row>
    <row r="64" spans="1:19" x14ac:dyDescent="0.2">
      <c r="A64" s="5">
        <v>43131</v>
      </c>
      <c r="B64" s="6" t="s">
        <v>293</v>
      </c>
      <c r="C64" s="13"/>
      <c r="D64" s="89" t="s">
        <v>206</v>
      </c>
      <c r="E64" s="89" t="s">
        <v>207</v>
      </c>
      <c r="F64" s="92">
        <v>26789</v>
      </c>
      <c r="G64" s="92">
        <v>26789</v>
      </c>
      <c r="H64" s="9">
        <f t="shared" si="1"/>
        <v>0</v>
      </c>
      <c r="I64" s="93">
        <v>29.05</v>
      </c>
      <c r="J64" s="93">
        <v>29.05</v>
      </c>
      <c r="K64" s="7">
        <f t="shared" si="2"/>
        <v>0</v>
      </c>
      <c r="L64" s="93">
        <v>778220.45</v>
      </c>
      <c r="M64" s="93">
        <v>778220.45</v>
      </c>
      <c r="N64" s="23">
        <f t="shared" si="3"/>
        <v>0</v>
      </c>
      <c r="O64" s="14"/>
      <c r="P64" s="45"/>
      <c r="Q64" s="9">
        <f t="shared" si="0"/>
        <v>0</v>
      </c>
      <c r="R64" s="15"/>
      <c r="S64" s="16"/>
    </row>
    <row r="65" spans="1:19" x14ac:dyDescent="0.2">
      <c r="A65" s="5">
        <v>43131</v>
      </c>
      <c r="B65" s="6" t="s">
        <v>293</v>
      </c>
      <c r="C65" s="13"/>
      <c r="D65" s="89" t="s">
        <v>208</v>
      </c>
      <c r="E65" s="89" t="s">
        <v>209</v>
      </c>
      <c r="F65" s="92">
        <v>20760</v>
      </c>
      <c r="G65" s="92">
        <v>20760</v>
      </c>
      <c r="H65" s="9">
        <f t="shared" si="1"/>
        <v>0</v>
      </c>
      <c r="I65" s="93">
        <v>34.25</v>
      </c>
      <c r="J65" s="93">
        <v>34.25</v>
      </c>
      <c r="K65" s="7">
        <f t="shared" si="2"/>
        <v>0</v>
      </c>
      <c r="L65" s="93">
        <v>711030</v>
      </c>
      <c r="M65" s="93">
        <v>711030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>
        <v>43131</v>
      </c>
      <c r="B66" s="6" t="s">
        <v>293</v>
      </c>
      <c r="C66" s="13"/>
      <c r="D66" s="89" t="s">
        <v>212</v>
      </c>
      <c r="E66" s="89" t="s">
        <v>20</v>
      </c>
      <c r="F66" s="92">
        <v>16113318</v>
      </c>
      <c r="G66" s="92">
        <v>16113318</v>
      </c>
      <c r="H66" s="9">
        <f t="shared" si="1"/>
        <v>0</v>
      </c>
      <c r="I66" s="93">
        <v>9.1610000000000007E-3</v>
      </c>
      <c r="J66" s="93">
        <v>9.1610000000000007E-3</v>
      </c>
      <c r="K66" s="7">
        <f t="shared" si="2"/>
        <v>0</v>
      </c>
      <c r="L66" s="93">
        <v>147618.69</v>
      </c>
      <c r="M66" s="93">
        <v>147618.69</v>
      </c>
      <c r="N66" s="23">
        <f t="shared" si="3"/>
        <v>0</v>
      </c>
      <c r="O66" s="14"/>
      <c r="P66" s="45"/>
      <c r="Q66" s="9">
        <f t="shared" si="0"/>
        <v>0</v>
      </c>
      <c r="R66" s="15"/>
      <c r="S66" s="16"/>
    </row>
    <row r="67" spans="1:19" x14ac:dyDescent="0.2">
      <c r="A67" s="5">
        <v>43131</v>
      </c>
      <c r="B67" s="6" t="s">
        <v>293</v>
      </c>
      <c r="C67" s="13"/>
      <c r="D67" s="89" t="s">
        <v>273</v>
      </c>
      <c r="E67" s="89" t="s">
        <v>181</v>
      </c>
      <c r="F67" s="92">
        <v>14756.21</v>
      </c>
      <c r="G67" s="92">
        <v>14756.21</v>
      </c>
      <c r="H67" s="9">
        <f t="shared" si="1"/>
        <v>0</v>
      </c>
      <c r="I67" s="93">
        <v>0.80974999999999997</v>
      </c>
      <c r="J67" s="93">
        <v>0.80974999999999997</v>
      </c>
      <c r="K67" s="7">
        <f t="shared" si="2"/>
        <v>0</v>
      </c>
      <c r="L67" s="93">
        <v>11948.84</v>
      </c>
      <c r="M67" s="93">
        <v>11948.84</v>
      </c>
      <c r="N67" s="23">
        <f t="shared" si="3"/>
        <v>0</v>
      </c>
      <c r="O67" s="14"/>
      <c r="P67" s="45"/>
      <c r="Q67" s="9">
        <f t="shared" si="0"/>
        <v>0</v>
      </c>
      <c r="R67" s="15"/>
      <c r="S67" s="16"/>
    </row>
    <row r="68" spans="1:19" x14ac:dyDescent="0.2">
      <c r="A68" s="5">
        <v>43131</v>
      </c>
      <c r="B68" s="6" t="s">
        <v>293</v>
      </c>
      <c r="C68" s="13"/>
      <c r="D68" s="89" t="s">
        <v>247</v>
      </c>
      <c r="E68" s="89" t="s">
        <v>248</v>
      </c>
      <c r="F68" s="92">
        <v>13900</v>
      </c>
      <c r="G68" s="92">
        <v>13900</v>
      </c>
      <c r="H68" s="9">
        <f t="shared" si="1"/>
        <v>0</v>
      </c>
      <c r="I68" s="93">
        <v>48.609774999999999</v>
      </c>
      <c r="J68" s="93">
        <v>48.609774999999999</v>
      </c>
      <c r="K68" s="7">
        <f t="shared" si="2"/>
        <v>0</v>
      </c>
      <c r="L68" s="93">
        <v>675675.87</v>
      </c>
      <c r="M68" s="93">
        <v>675675.87</v>
      </c>
      <c r="N68" s="23">
        <f t="shared" si="3"/>
        <v>0</v>
      </c>
      <c r="O68" s="14">
        <v>8587.82</v>
      </c>
      <c r="P68" s="45">
        <v>8587.82</v>
      </c>
      <c r="Q68" s="9">
        <f t="shared" si="0"/>
        <v>0</v>
      </c>
      <c r="R68" s="15"/>
      <c r="S68" s="16"/>
    </row>
    <row r="69" spans="1:19" x14ac:dyDescent="0.2">
      <c r="A69" s="5">
        <v>43131</v>
      </c>
      <c r="B69" s="6" t="s">
        <v>293</v>
      </c>
      <c r="C69" s="13"/>
      <c r="D69" s="89" t="s">
        <v>175</v>
      </c>
      <c r="E69" s="89" t="s">
        <v>176</v>
      </c>
      <c r="F69" s="92">
        <v>17000</v>
      </c>
      <c r="G69" s="92">
        <v>17000</v>
      </c>
      <c r="H69" s="9">
        <f t="shared" si="1"/>
        <v>0</v>
      </c>
      <c r="I69" s="93">
        <v>159.86441300000001</v>
      </c>
      <c r="J69" s="93">
        <v>159.86441300000001</v>
      </c>
      <c r="K69" s="7">
        <f t="shared" si="2"/>
        <v>0</v>
      </c>
      <c r="L69" s="93">
        <v>2717695.02</v>
      </c>
      <c r="M69" s="93">
        <v>2717695.02</v>
      </c>
      <c r="N69" s="23">
        <f t="shared" si="3"/>
        <v>0</v>
      </c>
      <c r="O69" s="14"/>
      <c r="P69" s="45"/>
      <c r="Q69" s="9">
        <f t="shared" si="0"/>
        <v>0</v>
      </c>
      <c r="R69" s="15"/>
      <c r="S69" s="16"/>
    </row>
    <row r="70" spans="1:19" x14ac:dyDescent="0.2">
      <c r="A70" s="5">
        <v>43131</v>
      </c>
      <c r="B70" s="6" t="s">
        <v>293</v>
      </c>
      <c r="C70" s="13"/>
      <c r="D70" s="89" t="s">
        <v>234</v>
      </c>
      <c r="E70" s="89" t="s">
        <v>235</v>
      </c>
      <c r="F70" s="92">
        <v>10100</v>
      </c>
      <c r="G70" s="92">
        <v>10100</v>
      </c>
      <c r="H70" s="9">
        <f t="shared" si="1"/>
        <v>0</v>
      </c>
      <c r="I70" s="93">
        <v>113.25</v>
      </c>
      <c r="J70" s="93">
        <v>113.25</v>
      </c>
      <c r="K70" s="7">
        <f t="shared" si="2"/>
        <v>0</v>
      </c>
      <c r="L70" s="93">
        <v>1143825</v>
      </c>
      <c r="M70" s="93">
        <v>1143825</v>
      </c>
      <c r="N70" s="23">
        <f t="shared" si="3"/>
        <v>0</v>
      </c>
      <c r="O70" s="14"/>
      <c r="P70" s="45"/>
      <c r="Q70" s="9">
        <f t="shared" si="0"/>
        <v>0</v>
      </c>
      <c r="R70" s="15"/>
      <c r="S70" s="16"/>
    </row>
    <row r="71" spans="1:19" x14ac:dyDescent="0.2">
      <c r="A71" s="5">
        <v>43131</v>
      </c>
      <c r="B71" s="6" t="s">
        <v>293</v>
      </c>
      <c r="C71" s="13"/>
      <c r="D71" s="89" t="s">
        <v>198</v>
      </c>
      <c r="E71" s="89" t="s">
        <v>199</v>
      </c>
      <c r="F71" s="92">
        <v>101063</v>
      </c>
      <c r="G71" s="92">
        <v>101063</v>
      </c>
      <c r="H71" s="9">
        <f t="shared" si="1"/>
        <v>0</v>
      </c>
      <c r="I71" s="93">
        <v>12.38</v>
      </c>
      <c r="J71" s="93">
        <v>12.38</v>
      </c>
      <c r="K71" s="7">
        <f t="shared" si="2"/>
        <v>0</v>
      </c>
      <c r="L71" s="93">
        <v>1251159.94</v>
      </c>
      <c r="M71" s="93">
        <v>1251159.94</v>
      </c>
      <c r="N71" s="23">
        <f t="shared" si="3"/>
        <v>0</v>
      </c>
      <c r="O71" s="14"/>
      <c r="P71" s="45"/>
      <c r="Q71" s="9">
        <f t="shared" si="0"/>
        <v>0</v>
      </c>
      <c r="R71" s="15"/>
      <c r="S71" s="16"/>
    </row>
    <row r="72" spans="1:19" x14ac:dyDescent="0.2">
      <c r="A72" s="5">
        <v>43131</v>
      </c>
      <c r="B72" s="6" t="s">
        <v>293</v>
      </c>
      <c r="C72" s="13"/>
      <c r="D72" s="89" t="s">
        <v>255</v>
      </c>
      <c r="E72" s="89" t="s">
        <v>256</v>
      </c>
      <c r="F72" s="92">
        <v>22463</v>
      </c>
      <c r="G72" s="92">
        <v>22463</v>
      </c>
      <c r="H72" s="9">
        <f t="shared" si="1"/>
        <v>0</v>
      </c>
      <c r="I72" s="93">
        <v>83.913748999999996</v>
      </c>
      <c r="J72" s="93">
        <v>83.913748999999996</v>
      </c>
      <c r="K72" s="7">
        <f t="shared" si="2"/>
        <v>0</v>
      </c>
      <c r="L72" s="93">
        <v>1884954.55</v>
      </c>
      <c r="M72" s="93">
        <v>1884954.55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>
        <v>43131</v>
      </c>
      <c r="B73" s="6" t="s">
        <v>293</v>
      </c>
      <c r="C73" s="13"/>
      <c r="D73" s="89" t="s">
        <v>326</v>
      </c>
      <c r="E73" s="89" t="s">
        <v>327</v>
      </c>
      <c r="F73" s="92">
        <v>6000</v>
      </c>
      <c r="G73" s="92">
        <v>6000</v>
      </c>
      <c r="H73" s="9">
        <f>F73-G73</f>
        <v>0</v>
      </c>
      <c r="I73" s="93">
        <v>20.91</v>
      </c>
      <c r="J73" s="93">
        <v>20.91</v>
      </c>
      <c r="K73" s="7">
        <f>I73-J73</f>
        <v>0</v>
      </c>
      <c r="L73" s="93">
        <v>125460</v>
      </c>
      <c r="M73" s="93">
        <v>125460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>
        <v>43131</v>
      </c>
      <c r="B74" s="6" t="s">
        <v>293</v>
      </c>
      <c r="D74" s="89" t="s">
        <v>204</v>
      </c>
      <c r="E74" s="89" t="s">
        <v>205</v>
      </c>
      <c r="F74" s="92">
        <v>20628</v>
      </c>
      <c r="G74" s="92">
        <v>20628</v>
      </c>
      <c r="H74" s="9">
        <f>F74-G74</f>
        <v>0</v>
      </c>
      <c r="I74" s="93">
        <v>79.105153000000001</v>
      </c>
      <c r="J74" s="93">
        <v>79.105153000000001</v>
      </c>
      <c r="K74" s="7">
        <f>I74-J74</f>
        <v>0</v>
      </c>
      <c r="L74" s="93">
        <v>1631781.09</v>
      </c>
      <c r="M74" s="93">
        <v>1631781.09</v>
      </c>
      <c r="N74" s="23">
        <f t="shared" si="3"/>
        <v>0</v>
      </c>
      <c r="Q74" s="9">
        <f>O74-P74</f>
        <v>0</v>
      </c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2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6"/>
  <sheetViews>
    <sheetView topLeftCell="C1" workbookViewId="0">
      <selection activeCell="G2" sqref="G2:G63"/>
    </sheetView>
  </sheetViews>
  <sheetFormatPr defaultRowHeight="12.75" x14ac:dyDescent="0.2"/>
  <cols>
    <col min="1" max="1" width="36.710937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81" t="s">
        <v>157</v>
      </c>
      <c r="B1" s="81" t="s">
        <v>158</v>
      </c>
      <c r="C1" s="82" t="s">
        <v>159</v>
      </c>
      <c r="D1" s="82" t="s">
        <v>160</v>
      </c>
      <c r="E1" s="81" t="s">
        <v>161</v>
      </c>
      <c r="F1" s="82" t="s">
        <v>162</v>
      </c>
      <c r="G1" s="82" t="s">
        <v>163</v>
      </c>
      <c r="H1" s="81" t="s">
        <v>164</v>
      </c>
    </row>
    <row r="2" spans="1:8" x14ac:dyDescent="0.2">
      <c r="A2" s="83" t="s">
        <v>165</v>
      </c>
      <c r="B2" s="83" t="s">
        <v>166</v>
      </c>
      <c r="C2" s="84">
        <v>1014287.2</v>
      </c>
      <c r="D2" s="85">
        <v>1014287.2</v>
      </c>
      <c r="E2" s="83" t="s">
        <v>36</v>
      </c>
      <c r="F2" s="85">
        <v>100</v>
      </c>
      <c r="G2" s="85">
        <v>1014287.2</v>
      </c>
      <c r="H2" s="83" t="s">
        <v>36</v>
      </c>
    </row>
    <row r="3" spans="1:8" x14ac:dyDescent="0.2">
      <c r="A3" s="83" t="s">
        <v>244</v>
      </c>
      <c r="B3" s="83" t="s">
        <v>245</v>
      </c>
      <c r="C3" s="84">
        <v>22414</v>
      </c>
      <c r="D3" s="85">
        <v>412838.96</v>
      </c>
      <c r="E3" s="83" t="s">
        <v>36</v>
      </c>
      <c r="F3" s="85">
        <v>29.17</v>
      </c>
      <c r="G3" s="85">
        <v>653816.38</v>
      </c>
      <c r="H3" s="83" t="s">
        <v>36</v>
      </c>
    </row>
    <row r="4" spans="1:8" x14ac:dyDescent="0.2">
      <c r="A4" s="83" t="s">
        <v>213</v>
      </c>
      <c r="B4" s="83" t="s">
        <v>214</v>
      </c>
      <c r="C4" s="84">
        <v>371323.16</v>
      </c>
      <c r="D4" s="85">
        <v>41382.97</v>
      </c>
      <c r="E4" s="83" t="s">
        <v>214</v>
      </c>
      <c r="F4" s="85">
        <v>0.12731600000000001</v>
      </c>
      <c r="G4" s="85">
        <v>47275.21</v>
      </c>
      <c r="H4" s="83" t="s">
        <v>36</v>
      </c>
    </row>
    <row r="5" spans="1:8" x14ac:dyDescent="0.2">
      <c r="A5" s="83" t="s">
        <v>217</v>
      </c>
      <c r="B5" s="83" t="s">
        <v>218</v>
      </c>
      <c r="C5" s="84">
        <v>53225</v>
      </c>
      <c r="D5" s="85">
        <v>1067159.77</v>
      </c>
      <c r="E5" s="83" t="s">
        <v>19</v>
      </c>
      <c r="F5" s="85">
        <v>29.163018000000001</v>
      </c>
      <c r="G5" s="85">
        <v>1552201.61</v>
      </c>
      <c r="H5" s="83" t="s">
        <v>36</v>
      </c>
    </row>
    <row r="6" spans="1:8" x14ac:dyDescent="0.2">
      <c r="A6" s="83" t="s">
        <v>202</v>
      </c>
      <c r="B6" s="83" t="s">
        <v>203</v>
      </c>
      <c r="C6" s="84">
        <v>23370</v>
      </c>
      <c r="D6" s="85">
        <v>1045365.85</v>
      </c>
      <c r="E6" s="83" t="s">
        <v>36</v>
      </c>
      <c r="F6" s="85">
        <v>67.069999999999993</v>
      </c>
      <c r="G6" s="85">
        <v>1567425.9</v>
      </c>
      <c r="H6" s="83" t="s">
        <v>36</v>
      </c>
    </row>
    <row r="7" spans="1:8" x14ac:dyDescent="0.2">
      <c r="A7" s="83" t="s">
        <v>304</v>
      </c>
      <c r="B7" s="83" t="s">
        <v>279</v>
      </c>
      <c r="C7" s="84">
        <v>45023</v>
      </c>
      <c r="D7" s="85">
        <v>976427.14</v>
      </c>
      <c r="E7" s="83" t="s">
        <v>36</v>
      </c>
      <c r="F7" s="85">
        <v>21.92</v>
      </c>
      <c r="G7" s="85">
        <v>986904.16</v>
      </c>
      <c r="H7" s="83" t="s">
        <v>36</v>
      </c>
    </row>
    <row r="8" spans="1:8" x14ac:dyDescent="0.2">
      <c r="A8" s="83" t="s">
        <v>167</v>
      </c>
      <c r="B8" s="83" t="s">
        <v>168</v>
      </c>
      <c r="C8" s="84">
        <v>7007</v>
      </c>
      <c r="D8" s="85">
        <v>574614.37</v>
      </c>
      <c r="E8" s="83" t="s">
        <v>36</v>
      </c>
      <c r="F8" s="85">
        <v>94.29</v>
      </c>
      <c r="G8" s="85">
        <v>660690.03</v>
      </c>
      <c r="H8" s="83" t="s">
        <v>36</v>
      </c>
    </row>
    <row r="9" spans="1:8" x14ac:dyDescent="0.2">
      <c r="A9" s="83" t="s">
        <v>192</v>
      </c>
      <c r="B9" s="83" t="s">
        <v>193</v>
      </c>
      <c r="C9" s="84">
        <v>22900</v>
      </c>
      <c r="D9" s="85">
        <v>799104.8</v>
      </c>
      <c r="E9" s="83" t="s">
        <v>20</v>
      </c>
      <c r="F9" s="85">
        <v>47.089002000000001</v>
      </c>
      <c r="G9" s="85">
        <v>1078338.1399999999</v>
      </c>
      <c r="H9" s="83" t="s">
        <v>36</v>
      </c>
    </row>
    <row r="10" spans="1:8" x14ac:dyDescent="0.2">
      <c r="A10" s="83" t="s">
        <v>229</v>
      </c>
      <c r="B10" s="83" t="s">
        <v>230</v>
      </c>
      <c r="C10" s="84">
        <v>36100</v>
      </c>
      <c r="D10" s="85">
        <v>1369074.29</v>
      </c>
      <c r="E10" s="83" t="s">
        <v>20</v>
      </c>
      <c r="F10" s="85">
        <v>33.145527000000001</v>
      </c>
      <c r="G10" s="85">
        <v>1196553.52</v>
      </c>
      <c r="H10" s="83" t="s">
        <v>36</v>
      </c>
    </row>
    <row r="11" spans="1:8" x14ac:dyDescent="0.2">
      <c r="A11" s="83" t="s">
        <v>219</v>
      </c>
      <c r="B11" s="83" t="s">
        <v>19</v>
      </c>
      <c r="C11" s="84">
        <v>67545.649999999994</v>
      </c>
      <c r="D11" s="85">
        <v>74598.36</v>
      </c>
      <c r="E11" s="83" t="s">
        <v>19</v>
      </c>
      <c r="F11" s="85">
        <v>1.2457499999999999</v>
      </c>
      <c r="G11" s="85">
        <v>84145.02</v>
      </c>
      <c r="H11" s="83" t="s">
        <v>36</v>
      </c>
    </row>
    <row r="12" spans="1:8" x14ac:dyDescent="0.2">
      <c r="A12" s="83" t="s">
        <v>182</v>
      </c>
      <c r="B12" s="83" t="s">
        <v>183</v>
      </c>
      <c r="C12" s="84">
        <v>50445</v>
      </c>
      <c r="D12" s="85">
        <v>865596.57</v>
      </c>
      <c r="E12" s="83" t="s">
        <v>36</v>
      </c>
      <c r="F12" s="85">
        <v>24.85</v>
      </c>
      <c r="G12" s="85">
        <v>1253558.25</v>
      </c>
      <c r="H12" s="83" t="s">
        <v>36</v>
      </c>
    </row>
    <row r="13" spans="1:8" x14ac:dyDescent="0.2">
      <c r="A13" s="83" t="s">
        <v>322</v>
      </c>
      <c r="B13" s="83" t="s">
        <v>278</v>
      </c>
      <c r="C13" s="84">
        <v>77042</v>
      </c>
      <c r="D13" s="85">
        <v>827053</v>
      </c>
      <c r="E13" s="83" t="s">
        <v>36</v>
      </c>
      <c r="F13" s="85">
        <v>15.44</v>
      </c>
      <c r="G13" s="85">
        <v>1189528.48</v>
      </c>
      <c r="H13" s="83" t="s">
        <v>36</v>
      </c>
    </row>
    <row r="14" spans="1:8" x14ac:dyDescent="0.2">
      <c r="A14" s="83" t="s">
        <v>271</v>
      </c>
      <c r="B14" s="83" t="s">
        <v>272</v>
      </c>
      <c r="C14" s="84">
        <v>13944</v>
      </c>
      <c r="D14" s="85">
        <v>1367877.11</v>
      </c>
      <c r="E14" s="83" t="s">
        <v>36</v>
      </c>
      <c r="F14" s="85">
        <v>149.79</v>
      </c>
      <c r="G14" s="85">
        <v>2088671.76</v>
      </c>
      <c r="H14" s="83" t="s">
        <v>36</v>
      </c>
    </row>
    <row r="15" spans="1:8" x14ac:dyDescent="0.2">
      <c r="A15" s="83" t="s">
        <v>186</v>
      </c>
      <c r="B15" s="83" t="s">
        <v>187</v>
      </c>
      <c r="C15" s="84">
        <v>43721</v>
      </c>
      <c r="D15" s="85">
        <v>951816.56</v>
      </c>
      <c r="E15" s="83" t="s">
        <v>19</v>
      </c>
      <c r="F15" s="85">
        <v>25.276275999999999</v>
      </c>
      <c r="G15" s="85">
        <v>1105104.08</v>
      </c>
      <c r="H15" s="83" t="s">
        <v>36</v>
      </c>
    </row>
    <row r="16" spans="1:8" x14ac:dyDescent="0.2">
      <c r="A16" s="83" t="s">
        <v>188</v>
      </c>
      <c r="B16" s="83" t="s">
        <v>189</v>
      </c>
      <c r="C16" s="84">
        <v>61706</v>
      </c>
      <c r="D16" s="85">
        <v>976474.74</v>
      </c>
      <c r="E16" s="83" t="s">
        <v>36</v>
      </c>
      <c r="F16" s="85">
        <v>18.45</v>
      </c>
      <c r="G16" s="85">
        <v>1138475.7</v>
      </c>
      <c r="H16" s="83" t="s">
        <v>36</v>
      </c>
    </row>
    <row r="17" spans="1:8" x14ac:dyDescent="0.2">
      <c r="A17" s="83" t="s">
        <v>190</v>
      </c>
      <c r="B17" s="83" t="s">
        <v>191</v>
      </c>
      <c r="C17" s="84">
        <v>69969</v>
      </c>
      <c r="D17" s="85">
        <v>1499138.25</v>
      </c>
      <c r="E17" s="83" t="s">
        <v>36</v>
      </c>
      <c r="F17" s="85">
        <v>21.83</v>
      </c>
      <c r="G17" s="85">
        <v>1527423.27</v>
      </c>
      <c r="H17" s="83" t="s">
        <v>36</v>
      </c>
    </row>
    <row r="18" spans="1:8" x14ac:dyDescent="0.2">
      <c r="A18" s="83" t="s">
        <v>220</v>
      </c>
      <c r="B18" s="83" t="s">
        <v>221</v>
      </c>
      <c r="C18" s="84">
        <v>13734</v>
      </c>
      <c r="D18" s="85">
        <v>1154331.31</v>
      </c>
      <c r="E18" s="83" t="s">
        <v>36</v>
      </c>
      <c r="F18" s="85">
        <v>103.41</v>
      </c>
      <c r="G18" s="85">
        <v>1420232.94</v>
      </c>
      <c r="H18" s="83" t="s">
        <v>36</v>
      </c>
    </row>
    <row r="19" spans="1:8" x14ac:dyDescent="0.2">
      <c r="A19" s="83" t="s">
        <v>224</v>
      </c>
      <c r="B19" s="83" t="s">
        <v>225</v>
      </c>
      <c r="C19" s="84">
        <v>39861</v>
      </c>
      <c r="D19" s="85">
        <v>1188218.53</v>
      </c>
      <c r="E19" s="83" t="s">
        <v>211</v>
      </c>
      <c r="F19" s="85">
        <v>29.294236000000001</v>
      </c>
      <c r="G19" s="85">
        <v>1167697.56</v>
      </c>
      <c r="H19" s="83" t="s">
        <v>36</v>
      </c>
    </row>
    <row r="20" spans="1:8" x14ac:dyDescent="0.2">
      <c r="A20" s="83" t="s">
        <v>236</v>
      </c>
      <c r="B20" s="83" t="s">
        <v>237</v>
      </c>
      <c r="C20" s="84">
        <v>33623</v>
      </c>
      <c r="D20" s="85">
        <v>645299.34</v>
      </c>
      <c r="E20" s="83" t="s">
        <v>211</v>
      </c>
      <c r="F20" s="85">
        <v>22.731473999999999</v>
      </c>
      <c r="G20" s="85">
        <v>764300.37</v>
      </c>
      <c r="H20" s="83" t="s">
        <v>36</v>
      </c>
    </row>
    <row r="21" spans="1:8" x14ac:dyDescent="0.2">
      <c r="A21" s="83" t="s">
        <v>242</v>
      </c>
      <c r="B21" s="83" t="s">
        <v>243</v>
      </c>
      <c r="C21" s="84">
        <v>29596</v>
      </c>
      <c r="D21" s="85">
        <v>673778.04</v>
      </c>
      <c r="E21" s="83" t="s">
        <v>36</v>
      </c>
      <c r="F21" s="85">
        <v>31.46</v>
      </c>
      <c r="G21" s="85">
        <v>931090.16</v>
      </c>
      <c r="H21" s="83" t="s">
        <v>36</v>
      </c>
    </row>
    <row r="22" spans="1:8" x14ac:dyDescent="0.2">
      <c r="A22" s="83" t="s">
        <v>169</v>
      </c>
      <c r="B22" s="83" t="s">
        <v>170</v>
      </c>
      <c r="C22" s="84">
        <v>27647</v>
      </c>
      <c r="D22" s="85">
        <v>1367701.97</v>
      </c>
      <c r="E22" s="83" t="s">
        <v>36</v>
      </c>
      <c r="F22" s="85">
        <v>57.14</v>
      </c>
      <c r="G22" s="85">
        <v>1579749.58</v>
      </c>
      <c r="H22" s="83" t="s">
        <v>36</v>
      </c>
    </row>
    <row r="23" spans="1:8" x14ac:dyDescent="0.2">
      <c r="A23" s="83" t="s">
        <v>246</v>
      </c>
      <c r="B23" s="83" t="s">
        <v>228</v>
      </c>
      <c r="C23" s="84">
        <v>3926.87</v>
      </c>
      <c r="D23" s="85">
        <v>4026.32</v>
      </c>
      <c r="E23" s="83" t="s">
        <v>228</v>
      </c>
      <c r="F23" s="85">
        <v>1.075731</v>
      </c>
      <c r="G23" s="85">
        <v>4224.26</v>
      </c>
      <c r="H23" s="83" t="s">
        <v>36</v>
      </c>
    </row>
    <row r="24" spans="1:8" x14ac:dyDescent="0.2">
      <c r="A24" s="83" t="s">
        <v>215</v>
      </c>
      <c r="B24" s="83" t="s">
        <v>216</v>
      </c>
      <c r="C24" s="84">
        <v>11344</v>
      </c>
      <c r="D24" s="85">
        <v>970135.78</v>
      </c>
      <c r="E24" s="83" t="s">
        <v>19</v>
      </c>
      <c r="F24" s="85">
        <v>115.70529999999999</v>
      </c>
      <c r="G24" s="85">
        <v>1312560.93</v>
      </c>
      <c r="H24" s="83" t="s">
        <v>36</v>
      </c>
    </row>
    <row r="25" spans="1:8" x14ac:dyDescent="0.2">
      <c r="A25" s="83" t="s">
        <v>231</v>
      </c>
      <c r="B25" s="83" t="s">
        <v>232</v>
      </c>
      <c r="C25" s="84">
        <v>13600</v>
      </c>
      <c r="D25" s="85">
        <v>918873.64</v>
      </c>
      <c r="E25" s="83" t="s">
        <v>20</v>
      </c>
      <c r="F25" s="85">
        <v>92.070908000000003</v>
      </c>
      <c r="G25" s="85">
        <v>1252164.3500000001</v>
      </c>
      <c r="H25" s="83" t="s">
        <v>36</v>
      </c>
    </row>
    <row r="26" spans="1:8" x14ac:dyDescent="0.2">
      <c r="A26" s="83" t="s">
        <v>194</v>
      </c>
      <c r="B26" s="83" t="s">
        <v>195</v>
      </c>
      <c r="C26" s="84">
        <v>95122</v>
      </c>
      <c r="D26" s="85">
        <v>922586.01</v>
      </c>
      <c r="E26" s="83" t="s">
        <v>36</v>
      </c>
      <c r="F26" s="85">
        <v>23.9</v>
      </c>
      <c r="G26" s="85">
        <v>2273415.7999999998</v>
      </c>
      <c r="H26" s="83" t="s">
        <v>36</v>
      </c>
    </row>
    <row r="27" spans="1:8" x14ac:dyDescent="0.2">
      <c r="A27" s="83" t="s">
        <v>222</v>
      </c>
      <c r="B27" s="83" t="s">
        <v>223</v>
      </c>
      <c r="C27" s="84">
        <v>40885</v>
      </c>
      <c r="D27" s="85">
        <v>1351842.11</v>
      </c>
      <c r="E27" s="83" t="s">
        <v>36</v>
      </c>
      <c r="F27" s="85">
        <v>36.53</v>
      </c>
      <c r="G27" s="85">
        <v>1493529.05</v>
      </c>
      <c r="H27" s="83" t="s">
        <v>36</v>
      </c>
    </row>
    <row r="28" spans="1:8" x14ac:dyDescent="0.2">
      <c r="A28" s="83" t="s">
        <v>265</v>
      </c>
      <c r="B28" s="83" t="s">
        <v>266</v>
      </c>
      <c r="C28" s="84">
        <v>6754</v>
      </c>
      <c r="D28" s="85">
        <v>1211163.8600000001</v>
      </c>
      <c r="E28" s="83" t="s">
        <v>228</v>
      </c>
      <c r="F28" s="85">
        <v>278.50688500000001</v>
      </c>
      <c r="G28" s="85">
        <v>1881035.5</v>
      </c>
      <c r="H28" s="83" t="s">
        <v>36</v>
      </c>
    </row>
    <row r="29" spans="1:8" x14ac:dyDescent="0.2">
      <c r="A29" s="83" t="s">
        <v>240</v>
      </c>
      <c r="B29" s="83" t="s">
        <v>241</v>
      </c>
      <c r="C29" s="84">
        <v>77692</v>
      </c>
      <c r="D29" s="85">
        <v>615186.98</v>
      </c>
      <c r="E29" s="83" t="s">
        <v>36</v>
      </c>
      <c r="F29" s="85">
        <v>18.5</v>
      </c>
      <c r="G29" s="85">
        <v>1437302</v>
      </c>
      <c r="H29" s="83" t="s">
        <v>36</v>
      </c>
    </row>
    <row r="30" spans="1:8" x14ac:dyDescent="0.2">
      <c r="A30" s="83" t="s">
        <v>259</v>
      </c>
      <c r="B30" s="83" t="s">
        <v>260</v>
      </c>
      <c r="C30" s="84">
        <v>14596</v>
      </c>
      <c r="D30" s="85">
        <v>958553.82</v>
      </c>
      <c r="E30" s="83" t="s">
        <v>36</v>
      </c>
      <c r="F30" s="85">
        <v>119.5</v>
      </c>
      <c r="G30" s="85">
        <v>1744222</v>
      </c>
      <c r="H30" s="83" t="s">
        <v>36</v>
      </c>
    </row>
    <row r="31" spans="1:8" x14ac:dyDescent="0.2">
      <c r="A31" s="83" t="s">
        <v>233</v>
      </c>
      <c r="B31" s="83" t="s">
        <v>36</v>
      </c>
      <c r="C31" s="84">
        <v>-272629.76000000001</v>
      </c>
      <c r="D31" s="85">
        <v>-272629.76000000001</v>
      </c>
      <c r="E31" s="83" t="s">
        <v>36</v>
      </c>
      <c r="F31" s="85">
        <v>1</v>
      </c>
      <c r="G31" s="85">
        <v>-272629.76000000001</v>
      </c>
      <c r="H31" s="83" t="s">
        <v>36</v>
      </c>
    </row>
    <row r="32" spans="1:8" x14ac:dyDescent="0.2">
      <c r="A32" s="83" t="s">
        <v>196</v>
      </c>
      <c r="B32" s="83" t="s">
        <v>197</v>
      </c>
      <c r="C32" s="84">
        <v>41226</v>
      </c>
      <c r="D32" s="85">
        <v>1340484.27</v>
      </c>
      <c r="E32" s="83" t="s">
        <v>36</v>
      </c>
      <c r="F32" s="85">
        <v>47.94</v>
      </c>
      <c r="G32" s="85">
        <v>1976374.44</v>
      </c>
      <c r="H32" s="83" t="s">
        <v>36</v>
      </c>
    </row>
    <row r="33" spans="1:8" x14ac:dyDescent="0.2">
      <c r="A33" s="83" t="s">
        <v>249</v>
      </c>
      <c r="B33" s="83" t="s">
        <v>250</v>
      </c>
      <c r="C33" s="84">
        <v>6300</v>
      </c>
      <c r="D33" s="85">
        <v>953629.32</v>
      </c>
      <c r="E33" s="83" t="s">
        <v>228</v>
      </c>
      <c r="F33" s="85">
        <v>163.83390700000001</v>
      </c>
      <c r="G33" s="85">
        <v>1032153.61</v>
      </c>
      <c r="H33" s="83" t="s">
        <v>36</v>
      </c>
    </row>
    <row r="34" spans="1:8" x14ac:dyDescent="0.2">
      <c r="A34" s="83" t="s">
        <v>200</v>
      </c>
      <c r="B34" s="83" t="s">
        <v>201</v>
      </c>
      <c r="C34" s="84">
        <v>55380</v>
      </c>
      <c r="D34" s="85">
        <v>1005156.67</v>
      </c>
      <c r="E34" s="83" t="s">
        <v>36</v>
      </c>
      <c r="F34" s="85">
        <v>18.34</v>
      </c>
      <c r="G34" s="85">
        <v>1015669.2</v>
      </c>
      <c r="H34" s="83" t="s">
        <v>36</v>
      </c>
    </row>
    <row r="35" spans="1:8" x14ac:dyDescent="0.2">
      <c r="A35" s="83" t="s">
        <v>267</v>
      </c>
      <c r="B35" s="83" t="s">
        <v>268</v>
      </c>
      <c r="C35" s="84">
        <v>53517</v>
      </c>
      <c r="D35" s="85">
        <v>1304906.05</v>
      </c>
      <c r="E35" s="83" t="s">
        <v>36</v>
      </c>
      <c r="F35" s="85">
        <v>42.3</v>
      </c>
      <c r="G35" s="85">
        <v>2263769.1</v>
      </c>
      <c r="H35" s="83" t="s">
        <v>36</v>
      </c>
    </row>
    <row r="36" spans="1:8" x14ac:dyDescent="0.2">
      <c r="A36" s="83" t="s">
        <v>177</v>
      </c>
      <c r="B36" s="83" t="s">
        <v>178</v>
      </c>
      <c r="C36" s="84">
        <v>25958</v>
      </c>
      <c r="D36" s="85">
        <v>1055991.24</v>
      </c>
      <c r="E36" s="83" t="s">
        <v>36</v>
      </c>
      <c r="F36" s="85">
        <v>54.1</v>
      </c>
      <c r="G36" s="85">
        <v>1404327.8</v>
      </c>
      <c r="H36" s="83" t="s">
        <v>36</v>
      </c>
    </row>
    <row r="37" spans="1:8" x14ac:dyDescent="0.2">
      <c r="A37" s="83" t="s">
        <v>226</v>
      </c>
      <c r="B37" s="83" t="s">
        <v>227</v>
      </c>
      <c r="C37" s="84">
        <v>18000</v>
      </c>
      <c r="D37" s="85">
        <v>946195.59</v>
      </c>
      <c r="E37" s="83" t="s">
        <v>228</v>
      </c>
      <c r="F37" s="85">
        <v>68.739243000000002</v>
      </c>
      <c r="G37" s="85">
        <v>1237306.3700000001</v>
      </c>
      <c r="H37" s="83" t="s">
        <v>36</v>
      </c>
    </row>
    <row r="38" spans="1:8" x14ac:dyDescent="0.2">
      <c r="A38" s="83" t="s">
        <v>324</v>
      </c>
      <c r="B38" s="83" t="s">
        <v>325</v>
      </c>
      <c r="C38" s="84">
        <v>6500</v>
      </c>
      <c r="D38" s="85">
        <v>88808.85</v>
      </c>
      <c r="E38" s="83" t="s">
        <v>36</v>
      </c>
      <c r="F38" s="85">
        <v>13.69</v>
      </c>
      <c r="G38" s="85">
        <v>88985</v>
      </c>
      <c r="H38" s="83" t="s">
        <v>36</v>
      </c>
    </row>
    <row r="39" spans="1:8" x14ac:dyDescent="0.2">
      <c r="A39" s="83" t="s">
        <v>257</v>
      </c>
      <c r="B39" s="83" t="s">
        <v>258</v>
      </c>
      <c r="C39" s="84">
        <v>27783</v>
      </c>
      <c r="D39" s="85">
        <v>1041837.72</v>
      </c>
      <c r="E39" s="83" t="s">
        <v>36</v>
      </c>
      <c r="F39" s="85">
        <v>62.75</v>
      </c>
      <c r="G39" s="85">
        <v>1743383.25</v>
      </c>
      <c r="H39" s="83" t="s">
        <v>36</v>
      </c>
    </row>
    <row r="40" spans="1:8" x14ac:dyDescent="0.2">
      <c r="A40" s="83" t="s">
        <v>276</v>
      </c>
      <c r="B40" s="83" t="s">
        <v>277</v>
      </c>
      <c r="C40" s="84">
        <v>16274</v>
      </c>
      <c r="D40" s="85">
        <v>1279439.1299999999</v>
      </c>
      <c r="E40" s="83" t="s">
        <v>36</v>
      </c>
      <c r="F40" s="85">
        <v>109.52</v>
      </c>
      <c r="G40" s="85">
        <v>1782328.48</v>
      </c>
      <c r="H40" s="83" t="s">
        <v>36</v>
      </c>
    </row>
    <row r="41" spans="1:8" x14ac:dyDescent="0.2">
      <c r="A41" s="83" t="s">
        <v>184</v>
      </c>
      <c r="B41" s="83" t="s">
        <v>185</v>
      </c>
      <c r="C41" s="84">
        <v>20440</v>
      </c>
      <c r="D41" s="85">
        <v>369777.43</v>
      </c>
      <c r="E41" s="83" t="s">
        <v>36</v>
      </c>
      <c r="F41" s="85">
        <v>24.84</v>
      </c>
      <c r="G41" s="85">
        <v>507729.6</v>
      </c>
      <c r="H41" s="83" t="s">
        <v>36</v>
      </c>
    </row>
    <row r="42" spans="1:8" x14ac:dyDescent="0.2">
      <c r="A42" s="83" t="s">
        <v>274</v>
      </c>
      <c r="B42" s="83" t="s">
        <v>275</v>
      </c>
      <c r="C42" s="84">
        <v>31924</v>
      </c>
      <c r="D42" s="85">
        <v>748801.18</v>
      </c>
      <c r="E42" s="83" t="s">
        <v>214</v>
      </c>
      <c r="F42" s="85">
        <v>25.641352000000001</v>
      </c>
      <c r="G42" s="85">
        <v>818574.52</v>
      </c>
      <c r="H42" s="83" t="s">
        <v>36</v>
      </c>
    </row>
    <row r="43" spans="1:8" x14ac:dyDescent="0.2">
      <c r="A43" s="83" t="s">
        <v>173</v>
      </c>
      <c r="B43" s="83" t="s">
        <v>174</v>
      </c>
      <c r="C43" s="84">
        <v>118000</v>
      </c>
      <c r="D43" s="85">
        <v>956401.03</v>
      </c>
      <c r="E43" s="83" t="s">
        <v>20</v>
      </c>
      <c r="F43" s="85">
        <v>13.05025</v>
      </c>
      <c r="G43" s="85">
        <v>1539929.46</v>
      </c>
      <c r="H43" s="83" t="s">
        <v>36</v>
      </c>
    </row>
    <row r="44" spans="1:8" x14ac:dyDescent="0.2">
      <c r="A44" s="83" t="s">
        <v>251</v>
      </c>
      <c r="B44" s="83" t="s">
        <v>252</v>
      </c>
      <c r="C44" s="84">
        <v>67361</v>
      </c>
      <c r="D44" s="85">
        <v>448899.67</v>
      </c>
      <c r="E44" s="83" t="s">
        <v>36</v>
      </c>
      <c r="F44" s="85">
        <v>6.56</v>
      </c>
      <c r="G44" s="85">
        <v>441888.16</v>
      </c>
      <c r="H44" s="83" t="s">
        <v>36</v>
      </c>
    </row>
    <row r="45" spans="1:8" x14ac:dyDescent="0.2">
      <c r="A45" s="83" t="s">
        <v>269</v>
      </c>
      <c r="B45" s="83" t="s">
        <v>270</v>
      </c>
      <c r="C45" s="84">
        <v>135719</v>
      </c>
      <c r="D45" s="85">
        <v>883705.23</v>
      </c>
      <c r="E45" s="83" t="s">
        <v>36</v>
      </c>
      <c r="F45" s="85">
        <v>6.44</v>
      </c>
      <c r="G45" s="85">
        <v>874030.36</v>
      </c>
      <c r="H45" s="83" t="s">
        <v>36</v>
      </c>
    </row>
    <row r="46" spans="1:8" x14ac:dyDescent="0.2">
      <c r="A46" s="83" t="s">
        <v>253</v>
      </c>
      <c r="B46" s="83" t="s">
        <v>254</v>
      </c>
      <c r="C46" s="84">
        <v>38400</v>
      </c>
      <c r="D46" s="85">
        <v>734181.71</v>
      </c>
      <c r="E46" s="83" t="s">
        <v>20</v>
      </c>
      <c r="F46" s="85">
        <v>24.249919999999999</v>
      </c>
      <c r="G46" s="85">
        <v>931196.92</v>
      </c>
      <c r="H46" s="83" t="s">
        <v>36</v>
      </c>
    </row>
    <row r="47" spans="1:8" x14ac:dyDescent="0.2">
      <c r="A47" s="83" t="s">
        <v>179</v>
      </c>
      <c r="B47" s="83" t="s">
        <v>180</v>
      </c>
      <c r="C47" s="84">
        <v>59863</v>
      </c>
      <c r="D47" s="85">
        <v>515852.82</v>
      </c>
      <c r="E47" s="83" t="s">
        <v>181</v>
      </c>
      <c r="F47" s="85">
        <v>13.862921</v>
      </c>
      <c r="G47" s="85">
        <v>829876.02</v>
      </c>
      <c r="H47" s="83" t="s">
        <v>36</v>
      </c>
    </row>
    <row r="48" spans="1:8" x14ac:dyDescent="0.2">
      <c r="A48" s="83" t="s">
        <v>171</v>
      </c>
      <c r="B48" s="83" t="s">
        <v>172</v>
      </c>
      <c r="C48" s="84">
        <v>60450</v>
      </c>
      <c r="D48" s="85">
        <v>982710.93</v>
      </c>
      <c r="E48" s="83" t="s">
        <v>36</v>
      </c>
      <c r="F48" s="85">
        <v>19.34</v>
      </c>
      <c r="G48" s="85">
        <v>1169103</v>
      </c>
      <c r="H48" s="83" t="s">
        <v>36</v>
      </c>
    </row>
    <row r="49" spans="1:8" x14ac:dyDescent="0.2">
      <c r="A49" s="83" t="s">
        <v>210</v>
      </c>
      <c r="B49" s="83" t="s">
        <v>211</v>
      </c>
      <c r="C49" s="84">
        <v>18608.61</v>
      </c>
      <c r="D49" s="85">
        <v>24609.41</v>
      </c>
      <c r="E49" s="83" t="s">
        <v>211</v>
      </c>
      <c r="F49" s="85">
        <v>1.42205</v>
      </c>
      <c r="G49" s="85">
        <v>26462.38</v>
      </c>
      <c r="H49" s="83" t="s">
        <v>36</v>
      </c>
    </row>
    <row r="50" spans="1:8" x14ac:dyDescent="0.2">
      <c r="A50" s="83" t="s">
        <v>263</v>
      </c>
      <c r="B50" s="83" t="s">
        <v>264</v>
      </c>
      <c r="C50" s="84">
        <v>106129</v>
      </c>
      <c r="D50" s="85">
        <v>1249514.17</v>
      </c>
      <c r="E50" s="83" t="s">
        <v>181</v>
      </c>
      <c r="F50" s="85">
        <v>11.789961</v>
      </c>
      <c r="G50" s="85">
        <v>1251256.72</v>
      </c>
      <c r="H50" s="83" t="s">
        <v>36</v>
      </c>
    </row>
    <row r="51" spans="1:8" x14ac:dyDescent="0.2">
      <c r="A51" s="83" t="s">
        <v>238</v>
      </c>
      <c r="B51" s="83" t="s">
        <v>239</v>
      </c>
      <c r="C51" s="84">
        <v>12661</v>
      </c>
      <c r="D51" s="85">
        <v>857822.5</v>
      </c>
      <c r="E51" s="83" t="s">
        <v>36</v>
      </c>
      <c r="F51" s="85">
        <v>118.22</v>
      </c>
      <c r="G51" s="85">
        <v>1496783.42</v>
      </c>
      <c r="H51" s="83" t="s">
        <v>36</v>
      </c>
    </row>
    <row r="52" spans="1:8" x14ac:dyDescent="0.2">
      <c r="A52" s="83" t="s">
        <v>261</v>
      </c>
      <c r="B52" s="83" t="s">
        <v>262</v>
      </c>
      <c r="C52" s="84">
        <v>31352</v>
      </c>
      <c r="D52" s="85">
        <v>1375667.66</v>
      </c>
      <c r="E52" s="83" t="s">
        <v>36</v>
      </c>
      <c r="F52" s="85">
        <v>44.39</v>
      </c>
      <c r="G52" s="85">
        <v>1391715.28</v>
      </c>
      <c r="H52" s="83" t="s">
        <v>36</v>
      </c>
    </row>
    <row r="53" spans="1:8" x14ac:dyDescent="0.2">
      <c r="A53" s="83" t="s">
        <v>206</v>
      </c>
      <c r="B53" s="83" t="s">
        <v>207</v>
      </c>
      <c r="C53" s="84">
        <v>26789</v>
      </c>
      <c r="D53" s="85">
        <v>470215.13</v>
      </c>
      <c r="E53" s="83" t="s">
        <v>36</v>
      </c>
      <c r="F53" s="85">
        <v>29.05</v>
      </c>
      <c r="G53" s="85">
        <v>778220.45</v>
      </c>
      <c r="H53" s="83" t="s">
        <v>36</v>
      </c>
    </row>
    <row r="54" spans="1:8" x14ac:dyDescent="0.2">
      <c r="A54" s="83" t="s">
        <v>208</v>
      </c>
      <c r="B54" s="83" t="s">
        <v>209</v>
      </c>
      <c r="C54" s="84">
        <v>20760</v>
      </c>
      <c r="D54" s="85">
        <v>678771.21</v>
      </c>
      <c r="E54" s="83" t="s">
        <v>36</v>
      </c>
      <c r="F54" s="85">
        <v>34.25</v>
      </c>
      <c r="G54" s="85">
        <v>711030</v>
      </c>
      <c r="H54" s="83" t="s">
        <v>36</v>
      </c>
    </row>
    <row r="55" spans="1:8" x14ac:dyDescent="0.2">
      <c r="A55" s="83" t="s">
        <v>212</v>
      </c>
      <c r="B55" s="83" t="s">
        <v>20</v>
      </c>
      <c r="C55" s="84">
        <v>16113318</v>
      </c>
      <c r="D55" s="85">
        <v>144443.89000000001</v>
      </c>
      <c r="E55" s="83" t="s">
        <v>20</v>
      </c>
      <c r="F55" s="85">
        <v>9.1610000000000007E-3</v>
      </c>
      <c r="G55" s="85">
        <v>147618.69</v>
      </c>
      <c r="H55" s="83" t="s">
        <v>36</v>
      </c>
    </row>
    <row r="56" spans="1:8" x14ac:dyDescent="0.2">
      <c r="A56" s="83" t="s">
        <v>273</v>
      </c>
      <c r="B56" s="83" t="s">
        <v>181</v>
      </c>
      <c r="C56" s="84">
        <v>14756.21</v>
      </c>
      <c r="D56" s="85">
        <v>11504.3</v>
      </c>
      <c r="E56" s="83" t="s">
        <v>181</v>
      </c>
      <c r="F56" s="85">
        <v>0.80974999999999997</v>
      </c>
      <c r="G56" s="85">
        <v>11948.84</v>
      </c>
      <c r="H56" s="83" t="s">
        <v>36</v>
      </c>
    </row>
    <row r="57" spans="1:8" x14ac:dyDescent="0.2">
      <c r="A57" s="83" t="s">
        <v>247</v>
      </c>
      <c r="B57" s="83" t="s">
        <v>248</v>
      </c>
      <c r="C57" s="84">
        <v>13900</v>
      </c>
      <c r="D57" s="85">
        <v>519934.8</v>
      </c>
      <c r="E57" s="83" t="s">
        <v>20</v>
      </c>
      <c r="F57" s="85">
        <v>48.609774999999999</v>
      </c>
      <c r="G57" s="85">
        <v>675675.87</v>
      </c>
      <c r="H57" s="83" t="s">
        <v>36</v>
      </c>
    </row>
    <row r="58" spans="1:8" x14ac:dyDescent="0.2">
      <c r="A58" s="83" t="s">
        <v>175</v>
      </c>
      <c r="B58" s="83" t="s">
        <v>176</v>
      </c>
      <c r="C58" s="84">
        <v>17000</v>
      </c>
      <c r="D58" s="85">
        <v>1532911.37</v>
      </c>
      <c r="E58" s="83" t="s">
        <v>20</v>
      </c>
      <c r="F58" s="85">
        <v>159.86441300000001</v>
      </c>
      <c r="G58" s="85">
        <v>2717695.02</v>
      </c>
      <c r="H58" s="83" t="s">
        <v>36</v>
      </c>
    </row>
    <row r="59" spans="1:8" x14ac:dyDescent="0.2">
      <c r="A59" s="83" t="s">
        <v>234</v>
      </c>
      <c r="B59" s="83" t="s">
        <v>235</v>
      </c>
      <c r="C59" s="84">
        <v>10100</v>
      </c>
      <c r="D59" s="85">
        <v>946033</v>
      </c>
      <c r="E59" s="83" t="s">
        <v>36</v>
      </c>
      <c r="F59" s="85">
        <v>113.25</v>
      </c>
      <c r="G59" s="85">
        <v>1143825</v>
      </c>
      <c r="H59" s="83" t="s">
        <v>36</v>
      </c>
    </row>
    <row r="60" spans="1:8" x14ac:dyDescent="0.2">
      <c r="A60" s="83" t="s">
        <v>198</v>
      </c>
      <c r="B60" s="83" t="s">
        <v>199</v>
      </c>
      <c r="C60" s="84">
        <v>101063</v>
      </c>
      <c r="D60" s="85">
        <v>1101666.3700000001</v>
      </c>
      <c r="E60" s="83" t="s">
        <v>36</v>
      </c>
      <c r="F60" s="85">
        <v>12.38</v>
      </c>
      <c r="G60" s="85">
        <v>1251159.94</v>
      </c>
      <c r="H60" s="83" t="s">
        <v>36</v>
      </c>
    </row>
    <row r="61" spans="1:8" x14ac:dyDescent="0.2">
      <c r="A61" s="83" t="s">
        <v>255</v>
      </c>
      <c r="B61" s="83" t="s">
        <v>256</v>
      </c>
      <c r="C61" s="84">
        <v>22463</v>
      </c>
      <c r="D61" s="85">
        <v>1625671.05</v>
      </c>
      <c r="E61" s="83" t="s">
        <v>19</v>
      </c>
      <c r="F61" s="85">
        <v>83.913748999999996</v>
      </c>
      <c r="G61" s="85">
        <v>1884954.55</v>
      </c>
      <c r="H61" s="83" t="s">
        <v>36</v>
      </c>
    </row>
    <row r="62" spans="1:8" x14ac:dyDescent="0.2">
      <c r="A62" s="83" t="s">
        <v>326</v>
      </c>
      <c r="B62" s="83" t="s">
        <v>327</v>
      </c>
      <c r="C62" s="84">
        <v>6000</v>
      </c>
      <c r="D62" s="85">
        <v>125800.2</v>
      </c>
      <c r="E62" s="83" t="s">
        <v>36</v>
      </c>
      <c r="F62" s="85">
        <v>20.91</v>
      </c>
      <c r="G62" s="85">
        <v>125460</v>
      </c>
      <c r="H62" s="83" t="s">
        <v>36</v>
      </c>
    </row>
    <row r="63" spans="1:8" x14ac:dyDescent="0.2">
      <c r="A63" s="83" t="s">
        <v>204</v>
      </c>
      <c r="B63" s="83" t="s">
        <v>205</v>
      </c>
      <c r="C63" s="84">
        <v>20628</v>
      </c>
      <c r="D63" s="85">
        <v>1236741.32</v>
      </c>
      <c r="E63" s="83" t="s">
        <v>19</v>
      </c>
      <c r="F63" s="85">
        <v>79.105153000000001</v>
      </c>
      <c r="G63" s="85">
        <v>1631781.09</v>
      </c>
      <c r="H63" s="83" t="s">
        <v>36</v>
      </c>
    </row>
    <row r="64" spans="1:8" x14ac:dyDescent="0.2">
      <c r="A64" s="60"/>
      <c r="B64" s="60"/>
      <c r="C64" s="61"/>
      <c r="D64" s="62"/>
      <c r="E64" s="60"/>
      <c r="F64" s="62"/>
      <c r="G64" s="62"/>
      <c r="H64" s="60"/>
    </row>
    <row r="65" spans="1:8" x14ac:dyDescent="0.2">
      <c r="A65" s="60"/>
      <c r="B65" s="60"/>
      <c r="C65" s="61"/>
      <c r="D65" s="62"/>
      <c r="E65" s="60"/>
      <c r="F65" s="62"/>
      <c r="G65" s="62"/>
      <c r="H65" s="60"/>
    </row>
    <row r="66" spans="1:8" x14ac:dyDescent="0.2">
      <c r="A66" s="53"/>
      <c r="B66" s="53"/>
      <c r="C66" s="56"/>
      <c r="D66" s="57"/>
      <c r="E66" s="53"/>
      <c r="F66" s="57"/>
      <c r="G66" s="57"/>
      <c r="H66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zoomScale="90" zoomScaleNormal="90" workbookViewId="0">
      <selection activeCell="H5" sqref="H5"/>
    </sheetView>
  </sheetViews>
  <sheetFormatPr defaultRowHeight="12.75" x14ac:dyDescent="0.2"/>
  <cols>
    <col min="1" max="1" width="58.57031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86" t="s">
        <v>280</v>
      </c>
      <c r="B1" s="86" t="s">
        <v>158</v>
      </c>
      <c r="C1" s="87" t="s">
        <v>281</v>
      </c>
      <c r="D1" s="88" t="s">
        <v>282</v>
      </c>
      <c r="E1" s="86" t="s">
        <v>0</v>
      </c>
      <c r="F1" s="86" t="s">
        <v>283</v>
      </c>
      <c r="G1" s="87" t="s">
        <v>159</v>
      </c>
      <c r="H1" s="87" t="s">
        <v>284</v>
      </c>
      <c r="I1" s="87" t="s">
        <v>285</v>
      </c>
      <c r="J1" s="87" t="s">
        <v>286</v>
      </c>
      <c r="K1" s="87" t="s">
        <v>287</v>
      </c>
      <c r="L1" s="87" t="s">
        <v>288</v>
      </c>
      <c r="M1" s="86" t="s">
        <v>289</v>
      </c>
      <c r="N1" s="87" t="s">
        <v>290</v>
      </c>
      <c r="O1" s="86" t="s">
        <v>291</v>
      </c>
    </row>
    <row r="2" spans="1:15" x14ac:dyDescent="0.2">
      <c r="A2" s="89" t="s">
        <v>299</v>
      </c>
      <c r="B2" s="89" t="s">
        <v>300</v>
      </c>
      <c r="C2" s="90">
        <v>0.55000000000000004</v>
      </c>
      <c r="D2" s="91">
        <v>42696</v>
      </c>
      <c r="E2" s="89" t="s">
        <v>293</v>
      </c>
      <c r="F2" s="89" t="s">
        <v>294</v>
      </c>
      <c r="G2" s="92">
        <v>0</v>
      </c>
      <c r="H2" s="93">
        <v>0</v>
      </c>
      <c r="I2" s="93">
        <v>0</v>
      </c>
      <c r="J2" s="93">
        <v>0</v>
      </c>
      <c r="K2" s="93">
        <v>0</v>
      </c>
      <c r="L2" s="92">
        <v>0</v>
      </c>
      <c r="M2" s="89" t="s">
        <v>36</v>
      </c>
      <c r="N2" s="94">
        <v>436</v>
      </c>
      <c r="O2" s="89" t="s">
        <v>295</v>
      </c>
    </row>
    <row r="3" spans="1:15" x14ac:dyDescent="0.2">
      <c r="A3" s="89" t="s">
        <v>165</v>
      </c>
      <c r="B3" s="75" t="s">
        <v>166</v>
      </c>
      <c r="C3" s="90">
        <v>1.4666E-2</v>
      </c>
      <c r="D3" s="91">
        <v>43132</v>
      </c>
      <c r="E3" s="89" t="s">
        <v>293</v>
      </c>
      <c r="F3" s="89" t="s">
        <v>321</v>
      </c>
      <c r="G3" s="92">
        <v>1014287.2</v>
      </c>
      <c r="H3" s="93">
        <v>1530.41</v>
      </c>
      <c r="I3" s="93">
        <v>0</v>
      </c>
      <c r="J3" s="93">
        <v>1530.41</v>
      </c>
      <c r="K3" s="93">
        <v>0</v>
      </c>
      <c r="L3" s="92">
        <v>0</v>
      </c>
      <c r="M3" s="89" t="s">
        <v>36</v>
      </c>
      <c r="N3" s="94">
        <v>0</v>
      </c>
      <c r="O3" s="89" t="s">
        <v>295</v>
      </c>
    </row>
    <row r="4" spans="1:15" x14ac:dyDescent="0.2">
      <c r="A4" s="89" t="s">
        <v>302</v>
      </c>
      <c r="B4" s="89" t="s">
        <v>235</v>
      </c>
      <c r="C4" s="90">
        <v>1.3720870000000001</v>
      </c>
      <c r="D4" s="91">
        <v>42877</v>
      </c>
      <c r="E4" s="89" t="s">
        <v>293</v>
      </c>
      <c r="F4" s="89" t="s">
        <v>294</v>
      </c>
      <c r="G4" s="92">
        <v>0</v>
      </c>
      <c r="H4" s="93">
        <v>0</v>
      </c>
      <c r="I4" s="93">
        <v>0</v>
      </c>
      <c r="J4" s="93">
        <v>0</v>
      </c>
      <c r="K4" s="93">
        <v>0</v>
      </c>
      <c r="L4" s="92">
        <v>0</v>
      </c>
      <c r="M4" s="89" t="s">
        <v>36</v>
      </c>
      <c r="N4" s="94">
        <v>255</v>
      </c>
      <c r="O4" s="89" t="s">
        <v>295</v>
      </c>
    </row>
    <row r="5" spans="1:15" x14ac:dyDescent="0.2">
      <c r="A5" s="89" t="s">
        <v>323</v>
      </c>
      <c r="B5" s="89">
        <v>613210004</v>
      </c>
      <c r="C5" s="90">
        <v>70</v>
      </c>
      <c r="D5" s="91">
        <v>43186</v>
      </c>
      <c r="E5" s="89" t="s">
        <v>293</v>
      </c>
      <c r="F5" s="89" t="s">
        <v>294</v>
      </c>
      <c r="G5" s="92">
        <v>13900</v>
      </c>
      <c r="H5" s="93">
        <v>8587.82</v>
      </c>
      <c r="I5" s="93">
        <v>0</v>
      </c>
      <c r="J5" s="93">
        <v>8587.82</v>
      </c>
      <c r="K5" s="93">
        <v>0</v>
      </c>
      <c r="L5" s="92">
        <v>0</v>
      </c>
      <c r="M5" s="89" t="s">
        <v>20</v>
      </c>
      <c r="N5" s="94">
        <v>0</v>
      </c>
      <c r="O5" s="89" t="s">
        <v>295</v>
      </c>
    </row>
    <row r="6" spans="1:15" x14ac:dyDescent="0.2">
      <c r="A6" s="89" t="s">
        <v>303</v>
      </c>
      <c r="B6" s="89" t="s">
        <v>201</v>
      </c>
      <c r="C6" s="90">
        <v>0.21340000000000001</v>
      </c>
      <c r="D6" s="91">
        <v>42878</v>
      </c>
      <c r="E6" s="89" t="s">
        <v>293</v>
      </c>
      <c r="F6" s="89" t="s">
        <v>294</v>
      </c>
      <c r="G6" s="92">
        <v>0</v>
      </c>
      <c r="H6" s="93">
        <v>0</v>
      </c>
      <c r="I6" s="93">
        <v>0</v>
      </c>
      <c r="J6" s="93">
        <v>0</v>
      </c>
      <c r="K6" s="93">
        <v>0</v>
      </c>
      <c r="L6" s="92">
        <v>0</v>
      </c>
      <c r="M6" s="89" t="s">
        <v>36</v>
      </c>
      <c r="N6" s="94">
        <v>254</v>
      </c>
      <c r="O6" s="89" t="s">
        <v>295</v>
      </c>
    </row>
    <row r="7" spans="1:15" x14ac:dyDescent="0.2">
      <c r="A7" s="89" t="s">
        <v>305</v>
      </c>
      <c r="B7" s="89" t="s">
        <v>268</v>
      </c>
      <c r="C7" s="90">
        <v>0.63414599999999999</v>
      </c>
      <c r="D7" s="91">
        <v>43005</v>
      </c>
      <c r="E7" s="89" t="s">
        <v>293</v>
      </c>
      <c r="F7" s="89" t="s">
        <v>294</v>
      </c>
      <c r="G7" s="92">
        <v>0</v>
      </c>
      <c r="H7" s="93">
        <v>0</v>
      </c>
      <c r="I7" s="93">
        <v>0</v>
      </c>
      <c r="J7" s="93">
        <v>0</v>
      </c>
      <c r="K7" s="93">
        <v>0</v>
      </c>
      <c r="L7" s="92">
        <v>0</v>
      </c>
      <c r="M7" s="89" t="s">
        <v>36</v>
      </c>
      <c r="N7" s="94">
        <v>127</v>
      </c>
      <c r="O7" s="89" t="s">
        <v>295</v>
      </c>
    </row>
    <row r="8" spans="1:15" x14ac:dyDescent="0.2">
      <c r="A8" s="89" t="s">
        <v>296</v>
      </c>
      <c r="B8" s="89" t="s">
        <v>245</v>
      </c>
      <c r="C8" s="90">
        <v>0.23161599999999999</v>
      </c>
      <c r="D8" s="91">
        <v>42794</v>
      </c>
      <c r="E8" s="89" t="s">
        <v>293</v>
      </c>
      <c r="F8" s="89" t="s">
        <v>294</v>
      </c>
      <c r="G8" s="92">
        <v>0</v>
      </c>
      <c r="H8" s="93">
        <v>0</v>
      </c>
      <c r="I8" s="93">
        <v>0</v>
      </c>
      <c r="J8" s="93">
        <v>0</v>
      </c>
      <c r="K8" s="93">
        <v>0</v>
      </c>
      <c r="L8" s="92">
        <v>0</v>
      </c>
      <c r="M8" s="89" t="s">
        <v>36</v>
      </c>
      <c r="N8" s="94">
        <v>338</v>
      </c>
      <c r="O8" s="89" t="s">
        <v>295</v>
      </c>
    </row>
    <row r="9" spans="1:15" x14ac:dyDescent="0.2">
      <c r="A9" s="89" t="s">
        <v>292</v>
      </c>
      <c r="B9" s="89" t="s">
        <v>195</v>
      </c>
      <c r="C9" s="90">
        <v>0.06</v>
      </c>
      <c r="D9" s="91">
        <v>42732</v>
      </c>
      <c r="E9" s="89" t="s">
        <v>293</v>
      </c>
      <c r="F9" s="89" t="s">
        <v>294</v>
      </c>
      <c r="G9" s="92">
        <v>0</v>
      </c>
      <c r="H9" s="93">
        <v>0</v>
      </c>
      <c r="I9" s="93">
        <v>0</v>
      </c>
      <c r="J9" s="93">
        <v>0</v>
      </c>
      <c r="K9" s="93">
        <v>0</v>
      </c>
      <c r="L9" s="92">
        <v>0</v>
      </c>
      <c r="M9" s="89" t="s">
        <v>36</v>
      </c>
      <c r="N9" s="94">
        <v>400</v>
      </c>
      <c r="O9" s="89" t="s">
        <v>295</v>
      </c>
    </row>
    <row r="10" spans="1:15" x14ac:dyDescent="0.2">
      <c r="A10" s="89" t="s">
        <v>301</v>
      </c>
      <c r="B10" s="89" t="s">
        <v>256</v>
      </c>
      <c r="C10" s="90">
        <v>0.85</v>
      </c>
      <c r="D10" s="91">
        <v>42877</v>
      </c>
      <c r="E10" s="89" t="s">
        <v>293</v>
      </c>
      <c r="F10" s="89" t="s">
        <v>294</v>
      </c>
      <c r="G10" s="92">
        <v>0</v>
      </c>
      <c r="H10" s="93">
        <v>0</v>
      </c>
      <c r="I10" s="93">
        <v>0</v>
      </c>
      <c r="J10" s="93">
        <v>0</v>
      </c>
      <c r="K10" s="93">
        <v>0</v>
      </c>
      <c r="L10" s="92">
        <v>0</v>
      </c>
      <c r="M10" s="89" t="s">
        <v>19</v>
      </c>
      <c r="N10" s="94">
        <v>255</v>
      </c>
      <c r="O10" s="89" t="s">
        <v>295</v>
      </c>
    </row>
    <row r="11" spans="1:15" x14ac:dyDescent="0.2">
      <c r="A11" s="89" t="s">
        <v>292</v>
      </c>
      <c r="B11" s="89" t="s">
        <v>195</v>
      </c>
      <c r="C11" s="90">
        <v>0.06</v>
      </c>
      <c r="D11" s="91">
        <v>42921</v>
      </c>
      <c r="E11" s="89" t="s">
        <v>293</v>
      </c>
      <c r="F11" s="89" t="s">
        <v>294</v>
      </c>
      <c r="G11" s="92">
        <v>0</v>
      </c>
      <c r="H11" s="93">
        <v>0</v>
      </c>
      <c r="I11" s="93">
        <v>0</v>
      </c>
      <c r="J11" s="93">
        <v>0</v>
      </c>
      <c r="K11" s="93">
        <v>0</v>
      </c>
      <c r="L11" s="92">
        <v>0</v>
      </c>
      <c r="M11" s="89" t="s">
        <v>36</v>
      </c>
      <c r="N11" s="94">
        <v>211</v>
      </c>
      <c r="O11" s="89" t="s">
        <v>295</v>
      </c>
    </row>
    <row r="12" spans="1:15" x14ac:dyDescent="0.2">
      <c r="A12" s="89" t="s">
        <v>297</v>
      </c>
      <c r="B12" s="89" t="s">
        <v>298</v>
      </c>
      <c r="C12" s="90">
        <v>0.43735099999999999</v>
      </c>
      <c r="D12" s="91">
        <v>42874</v>
      </c>
      <c r="E12" s="89" t="s">
        <v>293</v>
      </c>
      <c r="F12" s="89" t="s">
        <v>294</v>
      </c>
      <c r="G12" s="92">
        <v>0</v>
      </c>
      <c r="H12" s="93">
        <v>0</v>
      </c>
      <c r="I12" s="93">
        <v>0</v>
      </c>
      <c r="J12" s="93">
        <v>0</v>
      </c>
      <c r="K12" s="93">
        <v>0</v>
      </c>
      <c r="L12" s="92">
        <v>0</v>
      </c>
      <c r="M12" s="89" t="s">
        <v>36</v>
      </c>
      <c r="N12" s="94">
        <v>258</v>
      </c>
      <c r="O12" s="89" t="s">
        <v>295</v>
      </c>
    </row>
    <row r="13" spans="1:15" x14ac:dyDescent="0.2">
      <c r="A13" s="69"/>
      <c r="B13" s="69"/>
      <c r="C13" s="70"/>
      <c r="D13" s="71"/>
      <c r="E13" s="69"/>
      <c r="F13" s="69"/>
      <c r="G13" s="72"/>
      <c r="H13" s="73"/>
      <c r="I13" s="73"/>
      <c r="J13" s="73"/>
      <c r="K13" s="73"/>
      <c r="L13" s="72"/>
      <c r="M13" s="69"/>
      <c r="N13" s="74"/>
      <c r="O13" s="69"/>
    </row>
    <row r="14" spans="1:15" x14ac:dyDescent="0.2">
      <c r="A14" s="69"/>
      <c r="B14" s="69"/>
      <c r="C14" s="70"/>
      <c r="D14" s="71"/>
      <c r="E14" s="69"/>
      <c r="F14" s="69"/>
      <c r="G14" s="72"/>
      <c r="H14" s="73"/>
      <c r="I14" s="73"/>
      <c r="J14" s="73"/>
      <c r="K14" s="73"/>
      <c r="L14" s="72"/>
      <c r="M14" s="69"/>
      <c r="N14" s="74"/>
      <c r="O14" s="69"/>
    </row>
    <row r="15" spans="1:15" x14ac:dyDescent="0.2">
      <c r="A15" s="69"/>
      <c r="B15" s="69"/>
      <c r="C15" s="70"/>
      <c r="D15" s="71"/>
      <c r="E15" s="69"/>
      <c r="F15" s="69"/>
      <c r="G15" s="72"/>
      <c r="H15" s="73"/>
      <c r="I15" s="73"/>
      <c r="J15" s="73"/>
      <c r="K15" s="73"/>
      <c r="L15" s="72"/>
      <c r="M15" s="69"/>
      <c r="N15" s="74"/>
      <c r="O15" s="69"/>
    </row>
    <row r="16" spans="1:15" x14ac:dyDescent="0.2">
      <c r="A16" s="69"/>
      <c r="B16" s="69"/>
      <c r="C16" s="70"/>
      <c r="D16" s="71"/>
      <c r="E16" s="69"/>
      <c r="F16" s="69"/>
      <c r="G16" s="72"/>
      <c r="H16" s="73"/>
      <c r="I16" s="73"/>
      <c r="J16" s="73"/>
      <c r="K16" s="73"/>
      <c r="L16" s="72"/>
      <c r="M16" s="69"/>
      <c r="N16" s="74"/>
      <c r="O16" s="69"/>
    </row>
    <row r="17" spans="1:15" x14ac:dyDescent="0.2">
      <c r="A17" s="69"/>
      <c r="B17" s="69"/>
      <c r="C17" s="70"/>
      <c r="D17" s="71"/>
      <c r="E17" s="69"/>
      <c r="F17" s="69"/>
      <c r="G17" s="72"/>
      <c r="H17" s="73"/>
      <c r="I17" s="73"/>
      <c r="J17" s="73"/>
      <c r="K17" s="73"/>
      <c r="L17" s="72"/>
      <c r="M17" s="69"/>
      <c r="N17" s="74"/>
      <c r="O17" s="69"/>
    </row>
    <row r="18" spans="1:15" x14ac:dyDescent="0.2">
      <c r="A18" s="63"/>
      <c r="B18" s="63"/>
      <c r="C18" s="64"/>
      <c r="D18" s="65"/>
      <c r="E18" s="63"/>
      <c r="F18" s="63"/>
      <c r="G18" s="66"/>
      <c r="H18" s="67"/>
      <c r="I18" s="67"/>
      <c r="J18" s="67"/>
      <c r="K18" s="67"/>
      <c r="L18" s="66"/>
      <c r="M18" s="63"/>
      <c r="N18" s="68"/>
      <c r="O18" s="63"/>
    </row>
    <row r="19" spans="1:15" x14ac:dyDescent="0.2">
      <c r="A19" s="63"/>
      <c r="B19" s="63"/>
      <c r="C19" s="64"/>
      <c r="D19" s="65"/>
      <c r="E19" s="63"/>
      <c r="F19" s="63"/>
      <c r="G19" s="66"/>
      <c r="H19" s="67"/>
      <c r="I19" s="67"/>
      <c r="J19" s="67"/>
      <c r="K19" s="67"/>
      <c r="L19" s="66"/>
      <c r="M19" s="63"/>
      <c r="N19" s="68"/>
      <c r="O19" s="63"/>
    </row>
    <row r="20" spans="1:15" x14ac:dyDescent="0.2">
      <c r="A20" s="53"/>
      <c r="B20" s="53"/>
      <c r="C20" s="54"/>
      <c r="D20" s="55"/>
      <c r="E20" s="53"/>
      <c r="F20" s="53"/>
      <c r="G20" s="56"/>
      <c r="H20" s="57"/>
      <c r="I20" s="57"/>
      <c r="J20" s="57"/>
      <c r="K20" s="57"/>
      <c r="L20" s="56"/>
      <c r="M20" s="53"/>
      <c r="N20" s="58"/>
      <c r="O20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05"/>
  <sheetViews>
    <sheetView topLeftCell="A32" workbookViewId="0">
      <selection activeCell="B44" sqref="B44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57</v>
      </c>
      <c r="B1" s="76" t="s">
        <v>58</v>
      </c>
      <c r="C1" s="77" t="s">
        <v>59</v>
      </c>
      <c r="D1" s="77" t="s">
        <v>60</v>
      </c>
      <c r="E1" s="77" t="s">
        <v>61</v>
      </c>
      <c r="F1" s="77" t="s">
        <v>62</v>
      </c>
      <c r="G1" s="77" t="s">
        <v>63</v>
      </c>
    </row>
    <row r="2" spans="1:12" ht="15" x14ac:dyDescent="0.25">
      <c r="A2" s="46"/>
      <c r="B2" s="78" t="s">
        <v>72</v>
      </c>
      <c r="C2" s="79"/>
      <c r="D2" s="79"/>
      <c r="E2" s="79"/>
      <c r="F2" s="79"/>
      <c r="G2" s="79"/>
    </row>
    <row r="3" spans="1:12" x14ac:dyDescent="0.2">
      <c r="A3" s="32" t="s">
        <v>25</v>
      </c>
      <c r="B3" s="80" t="s">
        <v>73</v>
      </c>
      <c r="C3" s="79">
        <v>50366927.729999997</v>
      </c>
      <c r="D3" s="79">
        <v>1097962.21</v>
      </c>
      <c r="E3" s="79">
        <v>377149.52</v>
      </c>
      <c r="F3" s="79">
        <v>720812.69</v>
      </c>
      <c r="G3" s="79">
        <v>51087740.420000002</v>
      </c>
      <c r="H3" s="32"/>
    </row>
    <row r="4" spans="1:12" x14ac:dyDescent="0.2">
      <c r="A4" s="32" t="s">
        <v>25</v>
      </c>
      <c r="B4" s="80" t="s">
        <v>74</v>
      </c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32"/>
    </row>
    <row r="5" spans="1:12" x14ac:dyDescent="0.2">
      <c r="A5" s="32" t="s">
        <v>25</v>
      </c>
      <c r="B5" s="80" t="s">
        <v>75</v>
      </c>
      <c r="C5" s="79">
        <v>908080.56</v>
      </c>
      <c r="D5" s="79">
        <v>1849852.99</v>
      </c>
      <c r="E5" s="79">
        <v>1743646.35</v>
      </c>
      <c r="F5" s="79">
        <v>106206.64</v>
      </c>
      <c r="G5" s="79">
        <v>1014287.2</v>
      </c>
      <c r="H5" s="32"/>
    </row>
    <row r="6" spans="1:12" x14ac:dyDescent="0.2">
      <c r="A6" s="32" t="s">
        <v>25</v>
      </c>
      <c r="B6" s="80" t="s">
        <v>76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32"/>
    </row>
    <row r="7" spans="1:12" x14ac:dyDescent="0.2">
      <c r="A7" s="32" t="s">
        <v>25</v>
      </c>
      <c r="B7" s="80" t="s">
        <v>77</v>
      </c>
      <c r="C7" s="79">
        <v>297006.93</v>
      </c>
      <c r="D7" s="79">
        <v>2684419.98</v>
      </c>
      <c r="E7" s="79">
        <v>2953491.42</v>
      </c>
      <c r="F7" s="79">
        <v>-269071.44</v>
      </c>
      <c r="G7" s="79">
        <v>27935.49</v>
      </c>
      <c r="H7" s="32"/>
    </row>
    <row r="8" spans="1:12" x14ac:dyDescent="0.2">
      <c r="A8" s="32" t="s">
        <v>39</v>
      </c>
      <c r="B8" s="80" t="s">
        <v>78</v>
      </c>
      <c r="C8" s="79">
        <v>0</v>
      </c>
      <c r="D8" s="79">
        <v>2663194.35</v>
      </c>
      <c r="E8" s="79">
        <v>2663194.35</v>
      </c>
      <c r="F8" s="79">
        <v>0</v>
      </c>
      <c r="G8" s="79">
        <v>0</v>
      </c>
      <c r="H8" s="12"/>
      <c r="L8" s="32"/>
    </row>
    <row r="9" spans="1:12" x14ac:dyDescent="0.2">
      <c r="A9" s="12" t="s">
        <v>65</v>
      </c>
      <c r="B9" s="80" t="s">
        <v>79</v>
      </c>
      <c r="C9" s="79">
        <v>0</v>
      </c>
      <c r="D9" s="79">
        <v>5602.97</v>
      </c>
      <c r="E9" s="79">
        <v>5602.97</v>
      </c>
      <c r="F9" s="79">
        <v>0</v>
      </c>
      <c r="G9" s="79">
        <v>0</v>
      </c>
      <c r="H9" s="32"/>
      <c r="L9" s="12"/>
    </row>
    <row r="10" spans="1:12" x14ac:dyDescent="0.2">
      <c r="A10" s="49"/>
      <c r="B10" s="80" t="s">
        <v>80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L10" s="32"/>
    </row>
    <row r="11" spans="1:12" x14ac:dyDescent="0.2">
      <c r="A11" s="12" t="s">
        <v>27</v>
      </c>
      <c r="B11" s="80" t="s">
        <v>81</v>
      </c>
      <c r="C11" s="79">
        <v>15902.11</v>
      </c>
      <c r="D11" s="79">
        <v>5511.24</v>
      </c>
      <c r="E11" s="79">
        <v>12825.53</v>
      </c>
      <c r="F11" s="79">
        <v>-7314.29</v>
      </c>
      <c r="G11" s="79">
        <v>8587.82</v>
      </c>
      <c r="H11" s="12"/>
      <c r="L11" s="12"/>
    </row>
    <row r="12" spans="1:12" x14ac:dyDescent="0.2">
      <c r="A12" s="12" t="s">
        <v>27</v>
      </c>
      <c r="B12" s="80" t="s">
        <v>82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12"/>
      <c r="L12" s="12"/>
    </row>
    <row r="13" spans="1:12" x14ac:dyDescent="0.2">
      <c r="A13" s="12" t="s">
        <v>27</v>
      </c>
      <c r="B13" s="80" t="s">
        <v>83</v>
      </c>
      <c r="C13" s="79">
        <v>1124.21</v>
      </c>
      <c r="D13" s="79">
        <v>0</v>
      </c>
      <c r="E13" s="79">
        <v>1124.21</v>
      </c>
      <c r="F13" s="79">
        <v>-1124.21</v>
      </c>
      <c r="G13" s="79">
        <v>0</v>
      </c>
      <c r="H13" s="12"/>
      <c r="L13" s="12"/>
    </row>
    <row r="14" spans="1:12" x14ac:dyDescent="0.2">
      <c r="A14" s="32" t="s">
        <v>39</v>
      </c>
      <c r="B14" s="80" t="s">
        <v>84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32"/>
      <c r="L14" s="12"/>
    </row>
    <row r="15" spans="1:12" x14ac:dyDescent="0.2">
      <c r="A15" s="12" t="s">
        <v>27</v>
      </c>
      <c r="B15" s="80" t="s">
        <v>85</v>
      </c>
      <c r="C15" s="79">
        <v>17453.150000000001</v>
      </c>
      <c r="D15" s="79">
        <v>0</v>
      </c>
      <c r="E15" s="79">
        <v>1712.2</v>
      </c>
      <c r="F15" s="79">
        <v>-1712.2</v>
      </c>
      <c r="G15" s="79">
        <v>15740.95</v>
      </c>
      <c r="H15" s="12"/>
    </row>
    <row r="16" spans="1:12" x14ac:dyDescent="0.2">
      <c r="A16" s="32" t="s">
        <v>25</v>
      </c>
      <c r="B16" s="80" t="s">
        <v>86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32"/>
    </row>
    <row r="17" spans="1:8" x14ac:dyDescent="0.2">
      <c r="A17" s="12" t="s">
        <v>37</v>
      </c>
      <c r="B17" s="80" t="s">
        <v>87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12"/>
    </row>
    <row r="18" spans="1:8" x14ac:dyDescent="0.2">
      <c r="A18" s="49"/>
      <c r="B18" s="80" t="s">
        <v>306</v>
      </c>
      <c r="C18" s="79">
        <v>51606494.689999998</v>
      </c>
      <c r="D18" s="79">
        <v>8306543.7400000002</v>
      </c>
      <c r="E18" s="79">
        <v>7758746.5499999998</v>
      </c>
      <c r="F18" s="79">
        <v>547797.18999999994</v>
      </c>
      <c r="G18" s="79">
        <v>52154291.880000003</v>
      </c>
    </row>
    <row r="19" spans="1:8" x14ac:dyDescent="0.2">
      <c r="A19" s="49"/>
      <c r="B19" s="78" t="s">
        <v>88</v>
      </c>
      <c r="C19" s="79"/>
      <c r="D19" s="79"/>
      <c r="E19" s="79"/>
      <c r="F19" s="79"/>
      <c r="G19" s="79"/>
    </row>
    <row r="20" spans="1:8" x14ac:dyDescent="0.2">
      <c r="A20" s="12" t="s">
        <v>31</v>
      </c>
      <c r="B20" s="80" t="s">
        <v>89</v>
      </c>
      <c r="C20" s="79">
        <v>0</v>
      </c>
      <c r="D20" s="79">
        <v>2947815.2</v>
      </c>
      <c r="E20" s="79">
        <v>2947815.2</v>
      </c>
      <c r="F20" s="79">
        <v>0</v>
      </c>
      <c r="G20" s="79">
        <v>0</v>
      </c>
      <c r="H20" s="12"/>
    </row>
    <row r="21" spans="1:8" x14ac:dyDescent="0.2">
      <c r="A21" s="12" t="s">
        <v>65</v>
      </c>
      <c r="B21" s="80" t="s">
        <v>90</v>
      </c>
      <c r="C21" s="79">
        <v>0</v>
      </c>
      <c r="D21" s="79">
        <v>5602.97</v>
      </c>
      <c r="E21" s="79">
        <v>5602.97</v>
      </c>
      <c r="F21" s="79">
        <v>0</v>
      </c>
      <c r="G21" s="79">
        <v>0</v>
      </c>
      <c r="H21" s="32"/>
    </row>
    <row r="22" spans="1:8" x14ac:dyDescent="0.2">
      <c r="A22" s="49"/>
      <c r="B22" s="80" t="s">
        <v>91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12" t="s">
        <v>27</v>
      </c>
      <c r="B23" s="80" t="s">
        <v>92</v>
      </c>
      <c r="C23" s="79">
        <v>0</v>
      </c>
      <c r="D23" s="79">
        <v>142.15</v>
      </c>
      <c r="E23" s="79">
        <v>142.15</v>
      </c>
      <c r="F23" s="79">
        <v>0</v>
      </c>
      <c r="G23" s="79">
        <v>0</v>
      </c>
      <c r="H23" s="12"/>
    </row>
    <row r="24" spans="1:8" x14ac:dyDescent="0.2">
      <c r="A24" s="32" t="s">
        <v>25</v>
      </c>
      <c r="B24" s="80" t="s">
        <v>93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32"/>
    </row>
    <row r="25" spans="1:8" x14ac:dyDescent="0.2">
      <c r="A25" s="32" t="s">
        <v>25</v>
      </c>
      <c r="B25" s="80" t="s">
        <v>307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32"/>
    </row>
    <row r="26" spans="1:8" x14ac:dyDescent="0.2">
      <c r="A26" s="12" t="s">
        <v>30</v>
      </c>
      <c r="B26" s="80" t="s">
        <v>94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12"/>
    </row>
    <row r="27" spans="1:8" x14ac:dyDescent="0.2">
      <c r="A27" s="12" t="s">
        <v>27</v>
      </c>
      <c r="B27" s="80" t="s">
        <v>95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12"/>
    </row>
    <row r="28" spans="1:8" x14ac:dyDescent="0.2">
      <c r="A28" s="12" t="s">
        <v>37</v>
      </c>
      <c r="B28" s="80" t="s">
        <v>96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12"/>
    </row>
    <row r="29" spans="1:8" x14ac:dyDescent="0.2">
      <c r="A29" s="49"/>
      <c r="B29" s="80" t="s">
        <v>308</v>
      </c>
      <c r="C29" s="79">
        <v>0</v>
      </c>
      <c r="D29" s="79">
        <v>2953560.32</v>
      </c>
      <c r="E29" s="79">
        <v>2953560.32</v>
      </c>
      <c r="F29" s="79">
        <v>0</v>
      </c>
      <c r="G29" s="79">
        <v>0</v>
      </c>
    </row>
    <row r="30" spans="1:8" x14ac:dyDescent="0.2">
      <c r="A30" s="49"/>
      <c r="B30" s="80" t="s">
        <v>309</v>
      </c>
      <c r="C30" s="79">
        <v>51606494.689999998</v>
      </c>
      <c r="D30" s="79">
        <v>11260104.060000001</v>
      </c>
      <c r="E30" s="79">
        <v>10712306.869999999</v>
      </c>
      <c r="F30" s="79">
        <v>547797.18999999994</v>
      </c>
      <c r="G30" s="79">
        <v>52154291.880000003</v>
      </c>
    </row>
    <row r="31" spans="1:8" x14ac:dyDescent="0.2">
      <c r="A31" s="49"/>
      <c r="B31" s="78" t="s">
        <v>97</v>
      </c>
      <c r="C31" s="79"/>
      <c r="D31" s="79"/>
      <c r="E31" s="79"/>
      <c r="F31" s="79"/>
      <c r="G31" s="79"/>
    </row>
    <row r="32" spans="1:8" x14ac:dyDescent="0.2">
      <c r="A32" s="32" t="s">
        <v>25</v>
      </c>
      <c r="B32" s="80" t="s">
        <v>98</v>
      </c>
      <c r="C32" s="79">
        <v>13724714.92</v>
      </c>
      <c r="D32" s="79">
        <v>3121054.81</v>
      </c>
      <c r="E32" s="79">
        <v>-38664</v>
      </c>
      <c r="F32" s="79">
        <v>3159718.81</v>
      </c>
      <c r="G32" s="79">
        <v>16884433.73</v>
      </c>
      <c r="H32" s="32"/>
    </row>
    <row r="33" spans="1:8" x14ac:dyDescent="0.2">
      <c r="A33" s="32" t="s">
        <v>25</v>
      </c>
      <c r="B33" s="80" t="s">
        <v>99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32"/>
    </row>
    <row r="34" spans="1:8" x14ac:dyDescent="0.2">
      <c r="A34" s="32" t="s">
        <v>25</v>
      </c>
      <c r="B34" s="80" t="s">
        <v>100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32"/>
    </row>
    <row r="35" spans="1:8" x14ac:dyDescent="0.2">
      <c r="A35" s="32" t="s">
        <v>25</v>
      </c>
      <c r="B35" s="80" t="s">
        <v>101</v>
      </c>
      <c r="C35" s="79">
        <v>9954.89</v>
      </c>
      <c r="D35" s="79">
        <v>9748.74</v>
      </c>
      <c r="E35" s="79">
        <v>-1405.52</v>
      </c>
      <c r="F35" s="79">
        <v>11154.26</v>
      </c>
      <c r="G35" s="79">
        <v>21109.15</v>
      </c>
      <c r="H35" s="32"/>
    </row>
    <row r="36" spans="1:8" x14ac:dyDescent="0.2">
      <c r="A36" s="12" t="s">
        <v>27</v>
      </c>
      <c r="B36" s="80" t="s">
        <v>102</v>
      </c>
      <c r="C36" s="79">
        <v>559.49</v>
      </c>
      <c r="D36" s="79">
        <v>252.87</v>
      </c>
      <c r="E36" s="79">
        <v>-5</v>
      </c>
      <c r="F36" s="79">
        <v>257.87</v>
      </c>
      <c r="G36" s="79">
        <v>817.36</v>
      </c>
      <c r="H36" s="12"/>
    </row>
    <row r="37" spans="1:8" x14ac:dyDescent="0.2">
      <c r="A37" s="32" t="s">
        <v>39</v>
      </c>
      <c r="B37" s="80" t="s">
        <v>103</v>
      </c>
      <c r="C37" s="79">
        <v>0</v>
      </c>
      <c r="D37" s="79">
        <v>0</v>
      </c>
      <c r="E37" s="79">
        <v>0</v>
      </c>
      <c r="F37" s="79">
        <v>0</v>
      </c>
      <c r="G37" s="79">
        <v>0</v>
      </c>
      <c r="H37" s="32"/>
    </row>
    <row r="38" spans="1:8" x14ac:dyDescent="0.2">
      <c r="A38" s="12" t="s">
        <v>31</v>
      </c>
      <c r="B38" s="80" t="s">
        <v>104</v>
      </c>
      <c r="C38" s="79">
        <v>0</v>
      </c>
      <c r="D38" s="79">
        <v>0</v>
      </c>
      <c r="E38" s="79">
        <v>0</v>
      </c>
      <c r="F38" s="79">
        <v>0</v>
      </c>
      <c r="G38" s="79">
        <v>0</v>
      </c>
      <c r="H38" s="12"/>
    </row>
    <row r="39" spans="1:8" x14ac:dyDescent="0.2">
      <c r="A39" s="12" t="s">
        <v>65</v>
      </c>
      <c r="B39" s="80" t="s">
        <v>105</v>
      </c>
      <c r="C39" s="79">
        <v>0</v>
      </c>
      <c r="D39" s="79">
        <v>0</v>
      </c>
      <c r="E39" s="79">
        <v>0</v>
      </c>
      <c r="F39" s="79">
        <v>0</v>
      </c>
      <c r="G39" s="79">
        <v>0</v>
      </c>
      <c r="H39" s="12"/>
    </row>
    <row r="40" spans="1:8" x14ac:dyDescent="0.2">
      <c r="A40" s="12" t="s">
        <v>65</v>
      </c>
      <c r="B40" s="80" t="s">
        <v>106</v>
      </c>
      <c r="C40" s="79">
        <v>0</v>
      </c>
      <c r="D40" s="79">
        <v>0</v>
      </c>
      <c r="E40" s="79">
        <v>0</v>
      </c>
      <c r="F40" s="79">
        <v>0</v>
      </c>
      <c r="G40" s="79">
        <v>0</v>
      </c>
      <c r="H40" s="12"/>
    </row>
    <row r="41" spans="1:8" x14ac:dyDescent="0.2">
      <c r="A41" s="51" t="s">
        <v>64</v>
      </c>
      <c r="B41" s="80" t="s">
        <v>107</v>
      </c>
      <c r="C41" s="79">
        <v>13735229.300000001</v>
      </c>
      <c r="D41" s="79">
        <v>3131056.42</v>
      </c>
      <c r="E41" s="79">
        <v>-40074.519999999997</v>
      </c>
      <c r="F41" s="79">
        <v>3171130.94</v>
      </c>
      <c r="G41" s="79">
        <v>16906360.239999998</v>
      </c>
    </row>
    <row r="42" spans="1:8" x14ac:dyDescent="0.2">
      <c r="A42" s="51" t="s">
        <v>64</v>
      </c>
      <c r="B42" s="80" t="s">
        <v>108</v>
      </c>
      <c r="C42" s="79">
        <v>64091642.649999999</v>
      </c>
      <c r="D42" s="79">
        <v>4219017.0199999996</v>
      </c>
      <c r="E42" s="79">
        <v>338485.52</v>
      </c>
      <c r="F42" s="79">
        <v>3880531.5</v>
      </c>
      <c r="G42" s="79">
        <v>67972174.150000006</v>
      </c>
    </row>
    <row r="43" spans="1:8" x14ac:dyDescent="0.2">
      <c r="A43" s="51" t="s">
        <v>64</v>
      </c>
      <c r="B43" s="80" t="s">
        <v>310</v>
      </c>
      <c r="C43" s="79">
        <v>65341723.990000002</v>
      </c>
      <c r="D43" s="79">
        <v>14391160.48</v>
      </c>
      <c r="E43" s="79">
        <v>10672232.35</v>
      </c>
      <c r="F43" s="79">
        <v>3718928.13</v>
      </c>
      <c r="G43" s="79">
        <v>69060652.120000005</v>
      </c>
    </row>
    <row r="44" spans="1:8" ht="15" x14ac:dyDescent="0.25">
      <c r="A44" s="46"/>
      <c r="B44" s="78" t="s">
        <v>109</v>
      </c>
      <c r="C44" s="79"/>
      <c r="D44" s="79"/>
      <c r="E44" s="79"/>
      <c r="F44" s="79"/>
      <c r="G44" s="79"/>
    </row>
    <row r="45" spans="1:8" x14ac:dyDescent="0.2">
      <c r="A45" s="48" t="s">
        <v>64</v>
      </c>
      <c r="B45" s="80" t="s">
        <v>110</v>
      </c>
      <c r="C45" s="79">
        <v>378107.03</v>
      </c>
      <c r="D45" s="79">
        <v>0</v>
      </c>
      <c r="E45" s="79">
        <v>5511.24</v>
      </c>
      <c r="F45" s="79">
        <v>5511.24</v>
      </c>
      <c r="G45" s="79">
        <v>383618.27</v>
      </c>
    </row>
    <row r="46" spans="1:8" x14ac:dyDescent="0.2">
      <c r="A46" s="48" t="s">
        <v>64</v>
      </c>
      <c r="B46" s="80" t="s">
        <v>111</v>
      </c>
      <c r="C46" s="79">
        <v>0</v>
      </c>
      <c r="D46" s="79">
        <v>0</v>
      </c>
      <c r="E46" s="79">
        <v>0</v>
      </c>
      <c r="F46" s="79">
        <v>0</v>
      </c>
      <c r="G46" s="79">
        <v>0</v>
      </c>
    </row>
    <row r="47" spans="1:8" x14ac:dyDescent="0.2">
      <c r="A47" s="48" t="s">
        <v>64</v>
      </c>
      <c r="B47" s="80" t="s">
        <v>112</v>
      </c>
      <c r="C47" s="79">
        <v>5829.98</v>
      </c>
      <c r="D47" s="79">
        <v>142.15</v>
      </c>
      <c r="E47" s="79">
        <v>0</v>
      </c>
      <c r="F47" s="79">
        <v>-142.15</v>
      </c>
      <c r="G47" s="79">
        <v>5687.83</v>
      </c>
    </row>
    <row r="48" spans="1:8" x14ac:dyDescent="0.2">
      <c r="A48" s="48" t="s">
        <v>64</v>
      </c>
      <c r="B48" s="80" t="s">
        <v>113</v>
      </c>
      <c r="C48" s="79">
        <v>0</v>
      </c>
      <c r="D48" s="79">
        <v>0</v>
      </c>
      <c r="E48" s="79">
        <v>0</v>
      </c>
      <c r="F48" s="79">
        <v>0</v>
      </c>
      <c r="G48" s="79">
        <v>0</v>
      </c>
    </row>
    <row r="49" spans="1:7" x14ac:dyDescent="0.2">
      <c r="A49" s="48" t="s">
        <v>64</v>
      </c>
      <c r="B49" s="80" t="s">
        <v>114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</row>
    <row r="50" spans="1:7" x14ac:dyDescent="0.2">
      <c r="A50" s="48" t="s">
        <v>64</v>
      </c>
      <c r="B50" s="80" t="s">
        <v>115</v>
      </c>
      <c r="C50" s="79">
        <v>44.88</v>
      </c>
      <c r="D50" s="79">
        <v>0</v>
      </c>
      <c r="E50" s="79">
        <v>298.39</v>
      </c>
      <c r="F50" s="79">
        <v>298.39</v>
      </c>
      <c r="G50" s="79">
        <v>343.27</v>
      </c>
    </row>
    <row r="51" spans="1:7" x14ac:dyDescent="0.2">
      <c r="A51" s="48" t="s">
        <v>64</v>
      </c>
      <c r="B51" s="80" t="s">
        <v>116</v>
      </c>
      <c r="C51" s="79">
        <v>351.31</v>
      </c>
      <c r="D51" s="79">
        <v>206.66</v>
      </c>
      <c r="E51" s="79">
        <v>0</v>
      </c>
      <c r="F51" s="79">
        <v>-206.66</v>
      </c>
      <c r="G51" s="79">
        <v>144.65</v>
      </c>
    </row>
    <row r="52" spans="1:7" x14ac:dyDescent="0.2">
      <c r="A52" s="48" t="s">
        <v>64</v>
      </c>
      <c r="B52" s="80" t="s">
        <v>117</v>
      </c>
      <c r="C52" s="79">
        <v>625.24</v>
      </c>
      <c r="D52" s="79">
        <v>0.41</v>
      </c>
      <c r="E52" s="79">
        <v>275.97000000000003</v>
      </c>
      <c r="F52" s="79">
        <v>275.56</v>
      </c>
      <c r="G52" s="79">
        <v>900.8</v>
      </c>
    </row>
    <row r="53" spans="1:7" x14ac:dyDescent="0.2">
      <c r="A53" s="48" t="s">
        <v>64</v>
      </c>
      <c r="B53" s="80" t="s">
        <v>118</v>
      </c>
      <c r="C53" s="79">
        <v>0</v>
      </c>
      <c r="D53" s="79">
        <v>0</v>
      </c>
      <c r="E53" s="79">
        <v>0</v>
      </c>
      <c r="F53" s="79">
        <v>0</v>
      </c>
      <c r="G53" s="79">
        <v>0</v>
      </c>
    </row>
    <row r="54" spans="1:7" x14ac:dyDescent="0.2">
      <c r="A54" s="48" t="s">
        <v>64</v>
      </c>
      <c r="B54" s="80" t="s">
        <v>119</v>
      </c>
      <c r="C54" s="79">
        <v>32.21</v>
      </c>
      <c r="D54" s="79">
        <v>0</v>
      </c>
      <c r="E54" s="79">
        <v>12.86</v>
      </c>
      <c r="F54" s="79">
        <v>12.86</v>
      </c>
      <c r="G54" s="79">
        <v>45.07</v>
      </c>
    </row>
    <row r="55" spans="1:7" x14ac:dyDescent="0.2">
      <c r="A55" s="48" t="s">
        <v>64</v>
      </c>
      <c r="B55" s="80" t="s">
        <v>120</v>
      </c>
      <c r="C55" s="79">
        <v>0</v>
      </c>
      <c r="D55" s="79">
        <v>0</v>
      </c>
      <c r="E55" s="79">
        <v>0</v>
      </c>
      <c r="F55" s="79">
        <v>0</v>
      </c>
      <c r="G55" s="79">
        <v>0</v>
      </c>
    </row>
    <row r="56" spans="1:7" x14ac:dyDescent="0.2">
      <c r="A56" s="48" t="s">
        <v>64</v>
      </c>
      <c r="B56" s="80" t="s">
        <v>121</v>
      </c>
      <c r="C56" s="79">
        <v>0</v>
      </c>
      <c r="D56" s="79">
        <v>0</v>
      </c>
      <c r="E56" s="79">
        <v>0</v>
      </c>
      <c r="F56" s="79">
        <v>0</v>
      </c>
      <c r="G56" s="79">
        <v>0</v>
      </c>
    </row>
    <row r="57" spans="1:7" x14ac:dyDescent="0.2">
      <c r="A57" s="48" t="s">
        <v>64</v>
      </c>
      <c r="B57" s="80" t="s">
        <v>122</v>
      </c>
      <c r="C57" s="79">
        <v>384990.65</v>
      </c>
      <c r="D57" s="79">
        <v>349.22</v>
      </c>
      <c r="E57" s="79">
        <v>6098.46</v>
      </c>
      <c r="F57" s="79">
        <v>5749.24</v>
      </c>
      <c r="G57" s="79">
        <v>390739.89</v>
      </c>
    </row>
    <row r="58" spans="1:7" ht="15" x14ac:dyDescent="0.25">
      <c r="A58" s="46"/>
      <c r="B58" s="78" t="s">
        <v>123</v>
      </c>
      <c r="C58" s="79"/>
      <c r="D58" s="79"/>
      <c r="E58" s="79"/>
      <c r="F58" s="79"/>
      <c r="G58" s="79"/>
    </row>
    <row r="59" spans="1:7" x14ac:dyDescent="0.2">
      <c r="A59" s="48" t="s">
        <v>64</v>
      </c>
      <c r="B59" s="80" t="s">
        <v>123</v>
      </c>
      <c r="C59" s="79">
        <v>0</v>
      </c>
      <c r="D59" s="79">
        <v>0</v>
      </c>
      <c r="E59" s="79">
        <v>0</v>
      </c>
      <c r="F59" s="79">
        <v>0</v>
      </c>
      <c r="G59" s="79">
        <v>0</v>
      </c>
    </row>
    <row r="60" spans="1:7" x14ac:dyDescent="0.2">
      <c r="A60" s="48" t="s">
        <v>64</v>
      </c>
      <c r="B60" s="80" t="s">
        <v>124</v>
      </c>
      <c r="C60" s="79">
        <v>0</v>
      </c>
      <c r="D60" s="79">
        <v>0</v>
      </c>
      <c r="E60" s="79">
        <v>0</v>
      </c>
      <c r="F60" s="79">
        <v>0</v>
      </c>
      <c r="G60" s="79">
        <v>0</v>
      </c>
    </row>
    <row r="61" spans="1:7" x14ac:dyDescent="0.2">
      <c r="A61" s="48" t="s">
        <v>64</v>
      </c>
      <c r="B61" s="80" t="s">
        <v>125</v>
      </c>
      <c r="C61" s="79">
        <v>5684.04</v>
      </c>
      <c r="D61" s="79">
        <v>350.53</v>
      </c>
      <c r="E61" s="79">
        <v>0</v>
      </c>
      <c r="F61" s="79">
        <v>350.53</v>
      </c>
      <c r="G61" s="79">
        <v>6034.57</v>
      </c>
    </row>
    <row r="62" spans="1:7" x14ac:dyDescent="0.2">
      <c r="A62" s="48" t="s">
        <v>64</v>
      </c>
      <c r="B62" s="80" t="s">
        <v>126</v>
      </c>
      <c r="C62" s="79">
        <v>0</v>
      </c>
      <c r="D62" s="79">
        <v>0</v>
      </c>
      <c r="E62" s="79">
        <v>0</v>
      </c>
      <c r="F62" s="79">
        <v>0</v>
      </c>
      <c r="G62" s="79">
        <v>0</v>
      </c>
    </row>
    <row r="63" spans="1:7" x14ac:dyDescent="0.2">
      <c r="A63" s="48" t="s">
        <v>64</v>
      </c>
      <c r="B63" s="80" t="s">
        <v>127</v>
      </c>
      <c r="C63" s="79">
        <v>0</v>
      </c>
      <c r="D63" s="79">
        <v>0</v>
      </c>
      <c r="E63" s="79">
        <v>0</v>
      </c>
      <c r="F63" s="79">
        <v>0</v>
      </c>
      <c r="G63" s="79">
        <v>0</v>
      </c>
    </row>
    <row r="64" spans="1:7" x14ac:dyDescent="0.2">
      <c r="A64" s="48" t="s">
        <v>64</v>
      </c>
      <c r="B64" s="80" t="s">
        <v>311</v>
      </c>
      <c r="C64" s="79">
        <v>5684.04</v>
      </c>
      <c r="D64" s="79">
        <v>350.53</v>
      </c>
      <c r="E64" s="79">
        <v>0</v>
      </c>
      <c r="F64" s="79">
        <v>350.53</v>
      </c>
      <c r="G64" s="79">
        <v>6034.57</v>
      </c>
    </row>
    <row r="65" spans="1:7" x14ac:dyDescent="0.2">
      <c r="A65" s="48" t="s">
        <v>64</v>
      </c>
      <c r="B65" s="80" t="s">
        <v>312</v>
      </c>
      <c r="C65" s="79">
        <v>379306.61</v>
      </c>
      <c r="D65" s="79">
        <v>699.75</v>
      </c>
      <c r="E65" s="79">
        <v>6098.46</v>
      </c>
      <c r="F65" s="79">
        <v>5398.71</v>
      </c>
      <c r="G65" s="79">
        <v>384705.32</v>
      </c>
    </row>
    <row r="66" spans="1:7" x14ac:dyDescent="0.2">
      <c r="A66" s="48" t="s">
        <v>64</v>
      </c>
      <c r="B66" s="80" t="s">
        <v>128</v>
      </c>
      <c r="C66" s="79">
        <v>379306.61</v>
      </c>
      <c r="D66" s="79">
        <v>699.75</v>
      </c>
      <c r="E66" s="79">
        <v>6098.46</v>
      </c>
      <c r="F66" s="79">
        <v>5398.71</v>
      </c>
      <c r="G66" s="79">
        <v>384705.32</v>
      </c>
    </row>
    <row r="67" spans="1:7" x14ac:dyDescent="0.2">
      <c r="A67" s="48" t="s">
        <v>64</v>
      </c>
      <c r="B67" s="80" t="s">
        <v>129</v>
      </c>
      <c r="C67" s="79">
        <v>280585.74</v>
      </c>
      <c r="D67" s="79">
        <v>0</v>
      </c>
      <c r="E67" s="79">
        <v>542398.48</v>
      </c>
      <c r="F67" s="79">
        <v>542398.48</v>
      </c>
      <c r="G67" s="79">
        <v>822984.22</v>
      </c>
    </row>
    <row r="68" spans="1:7" x14ac:dyDescent="0.2">
      <c r="A68" s="48" t="s">
        <v>64</v>
      </c>
      <c r="B68" s="80" t="s">
        <v>130</v>
      </c>
      <c r="C68" s="79">
        <v>0</v>
      </c>
      <c r="D68" s="79">
        <v>0</v>
      </c>
      <c r="E68" s="79">
        <v>0</v>
      </c>
      <c r="F68" s="79">
        <v>0</v>
      </c>
      <c r="G68" s="79">
        <v>0</v>
      </c>
    </row>
    <row r="69" spans="1:7" x14ac:dyDescent="0.2">
      <c r="A69" s="48" t="s">
        <v>64</v>
      </c>
      <c r="B69" s="80" t="s">
        <v>131</v>
      </c>
      <c r="C69" s="79">
        <v>659892.35</v>
      </c>
      <c r="D69" s="79">
        <v>699.75</v>
      </c>
      <c r="E69" s="79">
        <v>548496.93999999994</v>
      </c>
      <c r="F69" s="79">
        <v>547797.18999999994</v>
      </c>
      <c r="G69" s="79">
        <v>1207689.54</v>
      </c>
    </row>
    <row r="70" spans="1:7" ht="15" x14ac:dyDescent="0.25">
      <c r="A70" s="46"/>
      <c r="B70" s="78" t="s">
        <v>132</v>
      </c>
      <c r="C70" s="79"/>
      <c r="D70" s="79"/>
      <c r="E70" s="79"/>
      <c r="F70" s="79"/>
      <c r="G70" s="79"/>
    </row>
    <row r="71" spans="1:7" x14ac:dyDescent="0.2">
      <c r="A71" s="48" t="s">
        <v>64</v>
      </c>
      <c r="B71" s="80" t="s">
        <v>133</v>
      </c>
      <c r="C71" s="79">
        <v>0</v>
      </c>
      <c r="D71" s="79">
        <v>0</v>
      </c>
      <c r="E71" s="79">
        <v>0</v>
      </c>
      <c r="F71" s="79">
        <v>0</v>
      </c>
      <c r="G71" s="79">
        <v>0</v>
      </c>
    </row>
    <row r="72" spans="1:7" x14ac:dyDescent="0.2">
      <c r="A72" s="48" t="s">
        <v>64</v>
      </c>
      <c r="B72" s="80" t="s">
        <v>134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</row>
    <row r="73" spans="1:7" x14ac:dyDescent="0.2">
      <c r="A73" s="48" t="s">
        <v>64</v>
      </c>
      <c r="B73" s="80" t="s">
        <v>156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</row>
    <row r="74" spans="1:7" ht="15" x14ac:dyDescent="0.25">
      <c r="A74" s="46"/>
      <c r="B74" s="80" t="s">
        <v>135</v>
      </c>
      <c r="C74" s="79">
        <v>51112372.229999997</v>
      </c>
      <c r="D74" s="79">
        <v>0</v>
      </c>
      <c r="E74" s="79">
        <v>0</v>
      </c>
      <c r="F74" s="79">
        <v>0</v>
      </c>
      <c r="G74" s="79">
        <v>51112372.229999997</v>
      </c>
    </row>
    <row r="75" spans="1:7" x14ac:dyDescent="0.2">
      <c r="A75" s="48" t="s">
        <v>64</v>
      </c>
      <c r="B75" s="78" t="s">
        <v>136</v>
      </c>
      <c r="C75" s="79"/>
      <c r="D75" s="79"/>
      <c r="E75" s="79"/>
      <c r="F75" s="79"/>
      <c r="G75" s="79"/>
    </row>
    <row r="76" spans="1:7" x14ac:dyDescent="0.2">
      <c r="A76" s="48" t="s">
        <v>64</v>
      </c>
      <c r="B76" s="80" t="s">
        <v>137</v>
      </c>
      <c r="C76" s="79">
        <v>379306.61</v>
      </c>
      <c r="D76" s="79">
        <v>699.75</v>
      </c>
      <c r="E76" s="79">
        <v>6098.46</v>
      </c>
      <c r="F76" s="79">
        <v>5398.71</v>
      </c>
      <c r="G76" s="79">
        <v>384705.32</v>
      </c>
    </row>
    <row r="77" spans="1:7" x14ac:dyDescent="0.2">
      <c r="A77" s="48" t="s">
        <v>64</v>
      </c>
      <c r="B77" s="80" t="s">
        <v>138</v>
      </c>
      <c r="C77" s="79">
        <v>0</v>
      </c>
      <c r="D77" s="79">
        <v>0</v>
      </c>
      <c r="E77" s="79">
        <v>0</v>
      </c>
      <c r="F77" s="79">
        <v>0</v>
      </c>
      <c r="G77" s="79">
        <v>0</v>
      </c>
    </row>
    <row r="78" spans="1:7" x14ac:dyDescent="0.2">
      <c r="A78" s="48" t="s">
        <v>64</v>
      </c>
      <c r="B78" s="80" t="s">
        <v>139</v>
      </c>
      <c r="C78" s="79">
        <v>0</v>
      </c>
      <c r="D78" s="79">
        <v>0</v>
      </c>
      <c r="E78" s="79">
        <v>0</v>
      </c>
      <c r="F78" s="79">
        <v>0</v>
      </c>
      <c r="G78" s="79">
        <v>0</v>
      </c>
    </row>
    <row r="79" spans="1:7" x14ac:dyDescent="0.2">
      <c r="A79" s="48" t="s">
        <v>64</v>
      </c>
      <c r="B79" s="80" t="s">
        <v>140</v>
      </c>
      <c r="C79" s="79">
        <v>0</v>
      </c>
      <c r="D79" s="79">
        <v>0</v>
      </c>
      <c r="E79" s="79">
        <v>0</v>
      </c>
      <c r="F79" s="79">
        <v>0</v>
      </c>
      <c r="G79" s="79">
        <v>0</v>
      </c>
    </row>
    <row r="80" spans="1:7" x14ac:dyDescent="0.2">
      <c r="A80" s="48" t="s">
        <v>64</v>
      </c>
      <c r="B80" s="80" t="s">
        <v>141</v>
      </c>
      <c r="C80" s="79">
        <v>0</v>
      </c>
      <c r="D80" s="79">
        <v>0</v>
      </c>
      <c r="E80" s="79">
        <v>0</v>
      </c>
      <c r="F80" s="79">
        <v>0</v>
      </c>
      <c r="G80" s="79">
        <v>0</v>
      </c>
    </row>
    <row r="81" spans="1:7" x14ac:dyDescent="0.2">
      <c r="A81" s="48" t="s">
        <v>64</v>
      </c>
      <c r="B81" s="80" t="s">
        <v>142</v>
      </c>
      <c r="C81" s="79">
        <v>-165769.89000000001</v>
      </c>
      <c r="D81" s="79">
        <v>0</v>
      </c>
      <c r="E81" s="79">
        <v>0</v>
      </c>
      <c r="F81" s="79">
        <v>0</v>
      </c>
      <c r="G81" s="79">
        <v>-165769.89000000001</v>
      </c>
    </row>
    <row r="82" spans="1:7" x14ac:dyDescent="0.2">
      <c r="A82" s="48" t="s">
        <v>64</v>
      </c>
      <c r="B82" s="80" t="s">
        <v>143</v>
      </c>
      <c r="C82" s="79">
        <v>0</v>
      </c>
      <c r="D82" s="79">
        <v>5602.97</v>
      </c>
      <c r="E82" s="79">
        <v>5602.97</v>
      </c>
      <c r="F82" s="79">
        <v>0</v>
      </c>
      <c r="G82" s="79">
        <v>0</v>
      </c>
    </row>
    <row r="83" spans="1:7" x14ac:dyDescent="0.2">
      <c r="A83" s="48" t="s">
        <v>64</v>
      </c>
      <c r="B83" s="80" t="s">
        <v>144</v>
      </c>
      <c r="C83" s="79">
        <v>0</v>
      </c>
      <c r="D83" s="79">
        <v>0</v>
      </c>
      <c r="E83" s="79">
        <v>0</v>
      </c>
      <c r="F83" s="79">
        <v>0</v>
      </c>
      <c r="G83" s="79">
        <v>0</v>
      </c>
    </row>
    <row r="84" spans="1:7" x14ac:dyDescent="0.2">
      <c r="A84" s="48" t="s">
        <v>64</v>
      </c>
      <c r="B84" s="80" t="s">
        <v>145</v>
      </c>
      <c r="C84" s="79">
        <v>0</v>
      </c>
      <c r="D84" s="79">
        <v>0</v>
      </c>
      <c r="E84" s="79">
        <v>0</v>
      </c>
      <c r="F84" s="79">
        <v>0</v>
      </c>
      <c r="G84" s="79">
        <v>0</v>
      </c>
    </row>
    <row r="85" spans="1:7" x14ac:dyDescent="0.2">
      <c r="A85" s="48" t="s">
        <v>64</v>
      </c>
      <c r="B85" s="80" t="s">
        <v>146</v>
      </c>
      <c r="C85" s="79">
        <v>280585.74</v>
      </c>
      <c r="D85" s="79">
        <v>0</v>
      </c>
      <c r="E85" s="79">
        <v>542398.48</v>
      </c>
      <c r="F85" s="79">
        <v>542398.48</v>
      </c>
      <c r="G85" s="79">
        <v>822984.22</v>
      </c>
    </row>
    <row r="86" spans="1:7" x14ac:dyDescent="0.2">
      <c r="A86" s="48" t="s">
        <v>64</v>
      </c>
      <c r="B86" s="80" t="s">
        <v>147</v>
      </c>
      <c r="C86" s="79">
        <v>0</v>
      </c>
      <c r="D86" s="79">
        <v>0</v>
      </c>
      <c r="E86" s="79">
        <v>0</v>
      </c>
      <c r="F86" s="79">
        <v>0</v>
      </c>
      <c r="G86" s="79">
        <v>0</v>
      </c>
    </row>
    <row r="87" spans="1:7" x14ac:dyDescent="0.2">
      <c r="A87" s="48" t="s">
        <v>64</v>
      </c>
      <c r="B87" s="80" t="s">
        <v>148</v>
      </c>
      <c r="C87" s="79">
        <v>280585.74</v>
      </c>
      <c r="D87" s="79">
        <v>0</v>
      </c>
      <c r="E87" s="79">
        <v>542398.48</v>
      </c>
      <c r="F87" s="79">
        <v>542398.48</v>
      </c>
      <c r="G87" s="79">
        <v>822984.22</v>
      </c>
    </row>
    <row r="88" spans="1:7" x14ac:dyDescent="0.2">
      <c r="A88" s="48" t="s">
        <v>64</v>
      </c>
      <c r="B88" s="80" t="s">
        <v>149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</row>
    <row r="89" spans="1:7" x14ac:dyDescent="0.2">
      <c r="A89" s="48" t="s">
        <v>64</v>
      </c>
      <c r="B89" s="80" t="s">
        <v>150</v>
      </c>
      <c r="C89" s="79">
        <v>0</v>
      </c>
      <c r="D89" s="79">
        <v>0</v>
      </c>
      <c r="E89" s="79">
        <v>0</v>
      </c>
      <c r="F89" s="79">
        <v>0</v>
      </c>
      <c r="G89" s="79">
        <v>0</v>
      </c>
    </row>
    <row r="90" spans="1:7" x14ac:dyDescent="0.2">
      <c r="A90" s="48" t="s">
        <v>64</v>
      </c>
      <c r="B90" s="80" t="s">
        <v>151</v>
      </c>
      <c r="C90" s="79">
        <v>0</v>
      </c>
      <c r="D90" s="79">
        <v>0</v>
      </c>
      <c r="E90" s="79">
        <v>0</v>
      </c>
      <c r="F90" s="79">
        <v>0</v>
      </c>
      <c r="G90" s="79">
        <v>0</v>
      </c>
    </row>
    <row r="91" spans="1:7" x14ac:dyDescent="0.2">
      <c r="A91" s="48" t="s">
        <v>64</v>
      </c>
      <c r="B91" s="80" t="s">
        <v>313</v>
      </c>
      <c r="C91" s="79">
        <v>51606494.689999998</v>
      </c>
      <c r="D91" s="79">
        <v>6302.72</v>
      </c>
      <c r="E91" s="79">
        <v>554099.91</v>
      </c>
      <c r="F91" s="79">
        <v>547797.18999999994</v>
      </c>
      <c r="G91" s="79">
        <v>52154291.880000003</v>
      </c>
    </row>
    <row r="92" spans="1:7" x14ac:dyDescent="0.2">
      <c r="A92" s="48" t="s">
        <v>64</v>
      </c>
      <c r="B92" s="80" t="s">
        <v>97</v>
      </c>
      <c r="C92" s="79">
        <v>13735229.300000001</v>
      </c>
      <c r="D92" s="79">
        <v>-40074.519999999997</v>
      </c>
      <c r="E92" s="79">
        <v>3131056.42</v>
      </c>
      <c r="F92" s="79">
        <v>3171130.94</v>
      </c>
      <c r="G92" s="79">
        <v>16906360.239999998</v>
      </c>
    </row>
    <row r="93" spans="1:7" ht="15" x14ac:dyDescent="0.25">
      <c r="A93" s="46"/>
      <c r="B93" s="80" t="s">
        <v>314</v>
      </c>
      <c r="C93" s="79">
        <v>65341723.990000002</v>
      </c>
      <c r="D93" s="79">
        <v>-33771.800000000003</v>
      </c>
      <c r="E93" s="79">
        <v>3685156.33</v>
      </c>
      <c r="F93" s="79">
        <v>3718928.13</v>
      </c>
      <c r="G93" s="79">
        <v>69060652.120000005</v>
      </c>
    </row>
    <row r="94" spans="1:7" x14ac:dyDescent="0.2">
      <c r="A94" s="48" t="s">
        <v>64</v>
      </c>
      <c r="B94" s="78" t="s">
        <v>152</v>
      </c>
      <c r="C94" s="79"/>
      <c r="D94" s="79"/>
      <c r="E94" s="79"/>
      <c r="F94" s="79"/>
      <c r="G94" s="79"/>
    </row>
    <row r="95" spans="1:7" x14ac:dyDescent="0.2">
      <c r="A95" s="48" t="s">
        <v>64</v>
      </c>
      <c r="B95" s="80" t="s">
        <v>153</v>
      </c>
      <c r="C95" s="79">
        <v>0</v>
      </c>
      <c r="D95" s="79">
        <v>0</v>
      </c>
      <c r="E95" s="79">
        <v>0</v>
      </c>
      <c r="F95" s="79">
        <v>0</v>
      </c>
      <c r="G95" s="79">
        <v>0</v>
      </c>
    </row>
    <row r="96" spans="1:7" x14ac:dyDescent="0.2">
      <c r="A96" s="48" t="s">
        <v>64</v>
      </c>
      <c r="B96" s="80" t="s">
        <v>72</v>
      </c>
      <c r="C96" s="79">
        <v>51606494.689999998</v>
      </c>
      <c r="D96" s="79">
        <v>8306543.7400000002</v>
      </c>
      <c r="E96" s="79">
        <v>7758746.5499999998</v>
      </c>
      <c r="F96" s="79">
        <v>547797.18999999994</v>
      </c>
      <c r="G96" s="79">
        <v>52154291.880000003</v>
      </c>
    </row>
    <row r="97" spans="1:7" x14ac:dyDescent="0.2">
      <c r="A97" s="48" t="s">
        <v>64</v>
      </c>
      <c r="B97" s="80" t="s">
        <v>88</v>
      </c>
      <c r="C97" s="79">
        <v>0</v>
      </c>
      <c r="D97" s="79">
        <v>2953560.32</v>
      </c>
      <c r="E97" s="79">
        <v>2953560.32</v>
      </c>
      <c r="F97" s="79">
        <v>0</v>
      </c>
      <c r="G97" s="79">
        <v>0</v>
      </c>
    </row>
    <row r="98" spans="1:7" x14ac:dyDescent="0.2">
      <c r="A98" s="48" t="s">
        <v>64</v>
      </c>
      <c r="B98" s="80" t="s">
        <v>132</v>
      </c>
      <c r="C98" s="79">
        <v>51606494.689999998</v>
      </c>
      <c r="D98" s="79">
        <v>6302.72</v>
      </c>
      <c r="E98" s="79">
        <v>554099.91</v>
      </c>
      <c r="F98" s="79">
        <v>547797.18999999994</v>
      </c>
      <c r="G98" s="79">
        <v>52154291.880000003</v>
      </c>
    </row>
    <row r="99" spans="1:7" x14ac:dyDescent="0.2">
      <c r="A99" s="48" t="s">
        <v>64</v>
      </c>
      <c r="B99" s="80" t="s">
        <v>315</v>
      </c>
      <c r="C99" s="79">
        <v>0</v>
      </c>
      <c r="D99" s="79">
        <v>14357388.68</v>
      </c>
      <c r="E99" s="79">
        <v>14357388.68</v>
      </c>
      <c r="F99" s="79">
        <v>0</v>
      </c>
      <c r="G99" s="79">
        <v>0</v>
      </c>
    </row>
    <row r="100" spans="1:7" x14ac:dyDescent="0.2">
      <c r="A100" s="48" t="s">
        <v>64</v>
      </c>
      <c r="B100" s="80" t="s">
        <v>316</v>
      </c>
      <c r="C100" s="79">
        <v>64091642.649999999</v>
      </c>
      <c r="D100" s="79">
        <v>4219017.0199999996</v>
      </c>
      <c r="E100" s="79">
        <v>338485.52</v>
      </c>
      <c r="F100" s="79">
        <v>3880531.5</v>
      </c>
      <c r="G100" s="79">
        <v>67972174.150000006</v>
      </c>
    </row>
    <row r="101" spans="1:7" x14ac:dyDescent="0.2">
      <c r="A101" s="48" t="s">
        <v>64</v>
      </c>
      <c r="B101" s="80" t="s">
        <v>154</v>
      </c>
      <c r="C101" s="79">
        <v>65341723.990000002</v>
      </c>
      <c r="D101" s="79">
        <v>14391160.48</v>
      </c>
      <c r="E101" s="79">
        <v>10672232.35</v>
      </c>
      <c r="F101" s="79">
        <v>3718928.13</v>
      </c>
      <c r="G101" s="79">
        <v>69060652.120000005</v>
      </c>
    </row>
    <row r="102" spans="1:7" x14ac:dyDescent="0.2">
      <c r="A102" s="48" t="s">
        <v>64</v>
      </c>
      <c r="B102" s="80" t="s">
        <v>317</v>
      </c>
      <c r="C102" s="79">
        <v>0</v>
      </c>
      <c r="D102" s="79">
        <v>0</v>
      </c>
      <c r="E102" s="79">
        <v>0</v>
      </c>
      <c r="F102" s="79">
        <v>0</v>
      </c>
      <c r="G102" s="79">
        <v>0</v>
      </c>
    </row>
    <row r="103" spans="1:7" x14ac:dyDescent="0.2">
      <c r="A103" s="48" t="s">
        <v>64</v>
      </c>
      <c r="B103" s="80" t="s">
        <v>318</v>
      </c>
      <c r="C103" s="79">
        <v>0</v>
      </c>
      <c r="D103" s="79">
        <v>0</v>
      </c>
      <c r="E103" s="79">
        <v>0</v>
      </c>
      <c r="F103" s="79">
        <v>0</v>
      </c>
      <c r="G103" s="79">
        <v>0</v>
      </c>
    </row>
    <row r="104" spans="1:7" x14ac:dyDescent="0.2">
      <c r="A104" s="48" t="s">
        <v>64</v>
      </c>
      <c r="B104" s="80" t="s">
        <v>319</v>
      </c>
      <c r="C104" s="79">
        <v>0</v>
      </c>
      <c r="D104" s="79">
        <v>0</v>
      </c>
      <c r="E104" s="79">
        <v>0</v>
      </c>
      <c r="F104" s="79">
        <v>0</v>
      </c>
      <c r="G104" s="79">
        <v>0</v>
      </c>
    </row>
    <row r="105" spans="1:7" x14ac:dyDescent="0.2">
      <c r="B105" s="80" t="s">
        <v>320</v>
      </c>
      <c r="C105" s="79">
        <v>0</v>
      </c>
      <c r="D105" s="79">
        <v>0</v>
      </c>
      <c r="E105" s="79">
        <v>0</v>
      </c>
      <c r="F105" s="79">
        <v>0</v>
      </c>
      <c r="G105" s="79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2018-02-02T02:22:40Z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