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T3" i="7"/>
  <c r="U3" i="7" s="1"/>
  <c r="T4" i="7"/>
  <c r="U4" i="7"/>
  <c r="T5" i="7"/>
  <c r="U5" i="7" s="1"/>
  <c r="T6" i="7"/>
  <c r="U6" i="7"/>
  <c r="T7" i="7"/>
  <c r="U7" i="7" s="1"/>
  <c r="T8" i="7"/>
  <c r="U8" i="7"/>
  <c r="T9" i="7"/>
  <c r="U9" i="7" s="1"/>
  <c r="T10" i="7"/>
  <c r="U10" i="7"/>
  <c r="T11" i="7"/>
  <c r="U11" i="7" s="1"/>
  <c r="T12" i="7"/>
  <c r="U12" i="7"/>
  <c r="T13" i="7"/>
  <c r="U13" i="7" s="1"/>
  <c r="T14" i="7"/>
  <c r="U14" i="7"/>
  <c r="T15" i="7"/>
  <c r="U15" i="7" s="1"/>
  <c r="T16" i="7"/>
  <c r="U16" i="7"/>
  <c r="T17" i="7"/>
  <c r="U17" i="7" s="1"/>
  <c r="T18" i="7"/>
  <c r="U18" i="7"/>
  <c r="T19" i="7"/>
  <c r="U19" i="7" s="1"/>
  <c r="T20" i="7"/>
  <c r="U20" i="7"/>
  <c r="T21" i="7"/>
  <c r="U21" i="7" s="1"/>
  <c r="T22" i="7"/>
  <c r="U22" i="7"/>
  <c r="T23" i="7"/>
  <c r="U23" i="7" s="1"/>
  <c r="T24" i="7"/>
  <c r="U24" i="7"/>
  <c r="T25" i="7"/>
  <c r="U25" i="7" s="1"/>
  <c r="T26" i="7"/>
  <c r="U26" i="7"/>
  <c r="T27" i="7"/>
  <c r="U27" i="7" s="1"/>
  <c r="T28" i="7"/>
  <c r="U28" i="7"/>
  <c r="T29" i="7"/>
  <c r="U29" i="7" s="1"/>
  <c r="T30" i="7"/>
  <c r="U30" i="7"/>
  <c r="T31" i="7"/>
  <c r="U31" i="7" s="1"/>
  <c r="T32" i="7"/>
  <c r="U32" i="7"/>
  <c r="T33" i="7"/>
  <c r="U33" i="7" s="1"/>
  <c r="T34" i="7"/>
  <c r="U34" i="7"/>
  <c r="T35" i="7"/>
  <c r="U35" i="7" s="1"/>
  <c r="T36" i="7"/>
  <c r="U36" i="7"/>
  <c r="T37" i="7"/>
  <c r="U37" i="7" s="1"/>
  <c r="T38" i="7"/>
  <c r="U38" i="7"/>
  <c r="T39" i="7"/>
  <c r="U39" i="7" s="1"/>
  <c r="T40" i="7"/>
  <c r="U40" i="7"/>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F41" i="7"/>
  <c r="G41" i="7"/>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S3" i="12" l="1"/>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D70" i="2" l="1"/>
  <c r="O2" i="12" l="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c r="O17" i="12"/>
  <c r="P17" i="12" s="1"/>
  <c r="O18" i="12"/>
  <c r="P18" i="12"/>
  <c r="O19" i="12"/>
  <c r="P19"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T2" i="7"/>
  <c r="U2" i="7" s="1"/>
  <c r="R2" i="7"/>
  <c r="S2" i="7" s="1"/>
  <c r="S2" i="12"/>
  <c r="T2" i="12" s="1"/>
  <c r="O40" i="12"/>
  <c r="K2" i="12"/>
  <c r="G2" i="12"/>
  <c r="H2" i="12" s="1"/>
  <c r="P2" i="12"/>
  <c r="L2" i="12"/>
  <c r="F2" i="8"/>
  <c r="G2" i="8" s="1"/>
  <c r="E70" i="2"/>
  <c r="D17" i="1" s="1"/>
  <c r="P2" i="7"/>
  <c r="Q2" i="7" s="1"/>
  <c r="E5" i="3"/>
  <c r="F5" i="3" s="1"/>
  <c r="E6" i="3"/>
  <c r="F6" i="3" s="1"/>
  <c r="E7" i="3"/>
  <c r="F7" i="3" s="1"/>
  <c r="E8" i="3"/>
  <c r="F8" i="3" s="1"/>
  <c r="E9" i="3"/>
  <c r="F9" i="3" s="1"/>
  <c r="E10" i="3"/>
  <c r="F10" i="3" s="1"/>
  <c r="E11" i="3"/>
  <c r="F11" i="3" s="1"/>
  <c r="E12" i="3"/>
  <c r="F12" i="3"/>
  <c r="Q40" i="12"/>
  <c r="O41" i="7"/>
  <c r="N41" i="7"/>
  <c r="M41" i="7"/>
  <c r="D25" i="1" s="1"/>
  <c r="L41" i="7"/>
  <c r="U41" i="7" s="1"/>
  <c r="K41" i="7"/>
  <c r="J41" i="7"/>
  <c r="C25" i="1" s="1"/>
  <c r="U40" i="12"/>
  <c r="R40" i="12"/>
  <c r="D35" i="1" s="1"/>
  <c r="N40" i="12"/>
  <c r="M40" i="12"/>
  <c r="J40" i="12"/>
  <c r="I40" i="12"/>
  <c r="C24" i="1" s="1"/>
  <c r="Q70" i="2"/>
  <c r="D19" i="1" s="1"/>
  <c r="P70" i="2"/>
  <c r="C19" i="1" s="1"/>
  <c r="M70" i="2"/>
  <c r="L70" i="2"/>
  <c r="I70" i="2"/>
  <c r="H70"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4" i="3"/>
  <c r="D14" i="1" s="1"/>
  <c r="C14" i="3"/>
  <c r="C14" i="1" s="1"/>
  <c r="E4" i="3"/>
  <c r="F4" i="3" s="1"/>
  <c r="E33" i="1"/>
  <c r="E27" i="1"/>
  <c r="D18" i="1"/>
  <c r="C17" i="1"/>
  <c r="C37" i="1"/>
  <c r="O45" i="9"/>
  <c r="C36" i="1"/>
  <c r="E36" i="1"/>
  <c r="O19" i="9"/>
  <c r="E26" i="1"/>
  <c r="C22" i="1"/>
  <c r="D25" i="11"/>
  <c r="C38" i="1"/>
  <c r="D26" i="11"/>
  <c r="C39" i="1"/>
  <c r="G45" i="9"/>
  <c r="E37" i="1"/>
  <c r="E31" i="1"/>
  <c r="E39" i="1"/>
  <c r="E38" i="1"/>
  <c r="E32" i="1"/>
  <c r="E30" i="1"/>
  <c r="E14" i="3"/>
  <c r="E22" i="1"/>
  <c r="F26" i="11"/>
  <c r="F25" i="11"/>
  <c r="R41" i="7" l="1"/>
  <c r="S41" i="7" s="1"/>
  <c r="F4" i="8"/>
  <c r="P40" i="12"/>
  <c r="K40" i="12"/>
  <c r="L40" i="12" s="1"/>
  <c r="E19" i="1"/>
  <c r="P41" i="7"/>
  <c r="Q41" i="7" s="1"/>
  <c r="E25" i="1"/>
  <c r="H41" i="7"/>
  <c r="I41" i="7" s="1"/>
  <c r="E23" i="1"/>
  <c r="G4" i="8"/>
  <c r="E35" i="1"/>
  <c r="S40" i="12"/>
  <c r="T40" i="12" s="1"/>
  <c r="E24" i="1"/>
  <c r="G40" i="12"/>
  <c r="H40" i="12" s="1"/>
  <c r="E14" i="1"/>
  <c r="F14" i="3"/>
  <c r="D41" i="1"/>
  <c r="N70" i="2"/>
  <c r="O70" i="2" s="1"/>
  <c r="J70" i="2"/>
  <c r="K70" i="2" s="1"/>
  <c r="E18" i="1"/>
  <c r="S70" i="2"/>
  <c r="C41" i="1"/>
  <c r="R70" i="2"/>
  <c r="E17" i="1"/>
  <c r="F70" i="2"/>
  <c r="G70" i="2" s="1"/>
  <c r="E41" i="1" l="1"/>
  <c r="F41" i="1" s="1"/>
  <c r="E42" i="1" l="1"/>
</calcChain>
</file>

<file path=xl/sharedStrings.xml><?xml version="1.0" encoding="utf-8"?>
<sst xmlns="http://schemas.openxmlformats.org/spreadsheetml/2006/main" count="869" uniqueCount="387">
  <si>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</si>
  <si>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</si>
  <si>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</si>
  <si>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</si>
  <si>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</si>
  <si>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</si>
  <si>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</si>
  <si>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</si>
  <si>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</si>
  <si>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</si>
  <si>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</si>
  <si>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</si>
  <si>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</si>
  <si>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</si>
  <si>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</si>
  <si>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</si>
  <si>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</si>
  <si>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</si>
  <si>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</si>
  <si>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</si>
  <si>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</si>
  <si>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</si>
  <si>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</si>
  <si>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</si>
  <si>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</si>
  <si>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</si>
  <si>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</si>
  <si>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</si>
  <si>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</si>
  <si>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</si>
  <si>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</si>
  <si>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</si>
  <si>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</si>
  <si>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</si>
  <si>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</si>
  <si>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</si>
  <si>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</si>
  <si>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</si>
  <si>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</si>
  <si>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</si>
  <si>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</si>
  <si>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</si>
  <si>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</si>
  <si>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</si>
  <si>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</si>
  <si>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</si>
  <si>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</si>
  <si>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</si>
  <si>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</si>
  <si>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</si>
  <si>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</si>
  <si>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</si>
  <si>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</si>
  <si>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</si>
  <si>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</si>
  <si>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</si>
  <si>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</si>
  <si>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</si>
  <si>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</si>
  <si>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</si>
  <si>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</si>
  <si>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</si>
  <si>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</si>
  <si>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</si>
  <si>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</si>
  <si>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</si>
  <si>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</si>
  <si>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</si>
  <si>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</si>
  <si>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</si>
  <si>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</si>
  <si>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</si>
  <si>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</si>
  <si>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</si>
  <si>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</si>
  <si>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</si>
  <si>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</si>
  <si>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</si>
  <si>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</si>
  <si>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</si>
  <si>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</si>
  <si>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</si>
  <si>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</si>
  <si>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</si>
  <si>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</si>
  <si>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</si>
  <si>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</si>
  <si>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</si>
  <si>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</si>
  <si>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</si>
  <si>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</si>
  <si>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</si>
  <si>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</si>
  <si>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</si>
  <si>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</si>
  <si>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</si>
  <si>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</si>
  <si>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</si>
  <si>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</si>
  <si>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</si>
  <si>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</si>
  <si>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</si>
  <si>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</si>
  <si>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</si>
  <si>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</si>
  <si>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</si>
  <si>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</si>
  <si>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</si>
  <si>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</si>
  <si>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</si>
  <si>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</si>
  <si>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</si>
  <si>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</si>
  <si>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</si>
  <si>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</si>
  <si>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</si>
  <si>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</si>
  <si>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</si>
  <si>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</si>
  <si>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</si>
  <si>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</si>
  <si>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</si>
  <si>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</si>
  <si>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</si>
  <si>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</si>
  <si>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</si>
  <si>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</si>
  <si>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</si>
  <si>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</si>
  <si>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</si>
  <si>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</si>
  <si>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</si>
  <si>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</si>
  <si>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</si>
  <si>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</si>
  <si>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</si>
  <si>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</si>
  <si>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</si>
  <si>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</si>
  <si>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</si>
  <si>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</si>
  <si>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</si>
  <si>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</si>
  <si>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</si>
  <si>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</si>
  <si>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</si>
  <si>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</si>
  <si>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</si>
  <si>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</si>
  <si>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</si>
  <si>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</si>
  <si>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</si>
  <si>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</si>
  <si>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</si>
  <si>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</si>
  <si>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</si>
  <si>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</si>
  <si>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</si>
  <si>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</si>
  <si>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</si>
  <si>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</si>
  <si>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</si>
  <si>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</si>
  <si>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</si>
  <si>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</si>
  <si>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</si>
  <si>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</si>
  <si>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</si>
  <si>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</si>
  <si>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</si>
  <si>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</si>
  <si>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</si>
  <si>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</si>
  <si>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</si>
  <si>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</si>
  <si>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</si>
  <si>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</si>
  <si>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</si>
  <si>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</si>
  <si>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</si>
  <si>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</si>
  <si>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</si>
  <si>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</si>
  <si>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</si>
  <si>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</si>
  <si>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</si>
  <si>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</si>
  <si>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</si>
  <si>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</si>
  <si>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</si>
  <si>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</si>
  <si>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</si>
  <si>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</si>
  <si>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</si>
  <si>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</si>
  <si>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</si>
  <si>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</si>
  <si>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</si>
  <si>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</si>
  <si>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</si>
  <si>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</si>
  <si>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</si>
  <si>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</si>
  <si>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</si>
  <si>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</si>
  <si>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</si>
  <si>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</si>
  <si>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</si>
  <si>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</si>
  <si>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</si>
  <si>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</si>
  <si>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</si>
  <si>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</si>
  <si>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</si>
  <si>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</si>
  <si>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</si>
  <si>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</si>
  <si>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</si>
  <si>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</si>
  <si>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</si>
  <si>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</si>
  <si>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</si>
  <si>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</si>
  <si>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</si>
  <si>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</si>
  <si>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</si>
  <si>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</si>
  <si>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</si>
  <si>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</si>
  <si>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'631512209</t>
  </si>
  <si>
    <t>NASPERS LTD N SHS SPON ADR</t>
  </si>
  <si>
    <t>'705015105</t>
  </si>
  <si>
    <t>PEARSON PLC SPONSORED ADR</t>
  </si>
  <si>
    <t>'39945C109</t>
  </si>
  <si>
    <t>CGI GROUP INC   CLASS A</t>
  </si>
  <si>
    <t>'403187909</t>
  </si>
  <si>
    <t>VEOLIA ENVIRONNEMENT</t>
  </si>
  <si>
    <t>'878742204</t>
  </si>
  <si>
    <t>TECK RESOURCES LTD CLS B</t>
  </si>
  <si>
    <t>'124765108</t>
  </si>
  <si>
    <t>CAE INC</t>
  </si>
  <si>
    <t>'05964H105</t>
  </si>
  <si>
    <t>BANCO SANTANDER SA SPON ADR</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</si>
  <si>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</si>
  <si>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</si>
  <si>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</si>
  <si>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</si>
  <si>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</si>
  <si>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</si>
  <si>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</si>
  <si>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</si>
  <si>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</si>
  <si>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</si>
  <si>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</si>
  <si>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</si>
  <si>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</si>
  <si>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</si>
  <si>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</si>
  <si>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</si>
  <si>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</si>
  <si>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</si>
  <si>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</si>
  <si>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</si>
  <si>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</si>
  <si>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</si>
  <si>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</si>
  <si>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</si>
  <si>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</si>
  <si>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</si>
  <si>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</si>
  <si>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</si>
  <si>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</si>
  <si>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</si>
  <si>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</si>
  <si>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</si>
  <si>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</si>
  <si>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</si>
  <si>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</si>
  <si>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</si>
  <si>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</si>
  <si>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</si>
  <si>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</si>
  <si>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</si>
  <si>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</si>
  <si>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</si>
  <si>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</si>
  <si>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</si>
  <si>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</si>
  <si>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</si>
  <si>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</si>
  <si>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</si>
  <si>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</si>
  <si>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</si>
  <si>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</si>
  <si>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</si>
  <si>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</si>
  <si>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</si>
  <si>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</si>
  <si>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</si>
  <si>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</si>
  <si>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</si>
  <si>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</si>
  <si>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</si>
  <si>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</si>
  <si>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</si>
  <si>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</si>
  <si>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</si>
  <si>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</si>
  <si>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</si>
  <si>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</si>
  <si>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</si>
  <si>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</si>
  <si>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</si>
  <si>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</si>
  <si>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</si>
  <si>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</si>
  <si>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</si>
  <si>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</si>
  <si>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</si>
  <si>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</si>
  <si>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</si>
  <si>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</si>
  <si>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</si>
  <si>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</si>
  <si>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</si>
  <si>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</si>
  <si>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</si>
  <si>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</si>
  <si>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</si>
  <si>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</si>
  <si>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</si>
  <si>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</si>
  <si>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</si>
  <si>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</si>
  <si>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</si>
  <si>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</si>
  <si>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</si>
  <si>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</si>
  <si>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</si>
  <si>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</si>
  <si>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</si>
  <si>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</si>
  <si>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</si>
  <si>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</si>
  <si>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</si>
  <si>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</si>
  <si>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</si>
  <si>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</si>
  <si>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</si>
  <si>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</si>
  <si>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</si>
  <si>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</si>
  <si>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</si>
  <si>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</si>
  <si>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</si>
  <si>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</si>
  <si>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</si>
  <si>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</si>
  <si>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</si>
  <si>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'EUR</t>
  </si>
  <si>
    <t>EURO CURRENCY</t>
  </si>
  <si>
    <t>'CHF</t>
  </si>
  <si>
    <t>SWISS FRANC</t>
  </si>
  <si>
    <t>'SEK</t>
  </si>
  <si>
    <t>SWEDISH KRONA</t>
  </si>
  <si>
    <t>'NOK</t>
  </si>
  <si>
    <t>NORWEGIAN KRONE</t>
  </si>
  <si>
    <t>'8611229F8</t>
  </si>
  <si>
    <t>STATE STREET BANK + TRUST CO</t>
  </si>
  <si>
    <t>'JPY</t>
  </si>
  <si>
    <t>JAPANESE YEN</t>
  </si>
  <si>
    <t>'GBP</t>
  </si>
  <si>
    <t>POUND STERLING</t>
  </si>
  <si>
    <t>'SGD</t>
  </si>
  <si>
    <t>SINGAPORE DOLLAR</t>
  </si>
  <si>
    <t>'AUD</t>
  </si>
  <si>
    <t>AUSTRALIAN DOLLAR</t>
  </si>
  <si>
    <t>USD</t>
  </si>
  <si>
    <t>GBP</t>
  </si>
  <si>
    <t>EUR</t>
  </si>
  <si>
    <t>JPY</t>
  </si>
  <si>
    <t>SGD</t>
  </si>
  <si>
    <t>CHF</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</si>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</sst>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16" applyNumberFormat="0" applyFill="0" applyAlignment="0" applyProtection="0"/>
    <xf numFmtId="0" fontId="34" fillId="0" borderId="17" applyNumberFormat="0" applyFill="0" applyAlignment="0" applyProtection="0"/>
    <xf numFmtId="0" fontId="34" fillId="0" borderId="0" applyNumberFormat="0" applyFill="0" applyBorder="0" applyAlignment="0" applyProtection="0"/>
    <xf numFmtId="0" fontId="35" fillId="9"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8" fillId="12" borderId="18" applyNumberFormat="0" applyAlignment="0" applyProtection="0"/>
    <xf numFmtId="0" fontId="39" fillId="13" borderId="19" applyNumberFormat="0" applyAlignment="0" applyProtection="0"/>
    <xf numFmtId="0" fontId="40" fillId="13" borderId="18" applyNumberFormat="0" applyAlignment="0" applyProtection="0"/>
    <xf numFmtId="0" fontId="41" fillId="0" borderId="20" applyNumberFormat="0" applyFill="0" applyAlignment="0" applyProtection="0"/>
    <xf numFmtId="0" fontId="42" fillId="14" borderId="2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3" applyNumberFormat="0" applyFill="0" applyAlignment="0" applyProtection="0"/>
    <xf numFmtId="0" fontId="4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6"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7" fillId="0" borderId="0">
      <alignment vertical="top"/>
    </xf>
    <xf numFmtId="43" fontId="47" fillId="0" borderId="0" applyFont="0" applyFill="0" applyBorder="0" applyAlignment="0" applyProtection="0">
      <alignment vertical="top"/>
    </xf>
    <xf numFmtId="43" fontId="47" fillId="0" borderId="0" applyFont="0" applyFill="0" applyBorder="0" applyAlignment="0" applyProtection="0">
      <alignment vertical="top"/>
    </xf>
    <xf numFmtId="43" fontId="47"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28"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0" borderId="0">
      <alignment vertical="top"/>
    </xf>
    <xf numFmtId="0" fontId="4" fillId="37" borderId="0" applyNumberFormat="0" applyBorder="0" applyAlignment="0" applyProtection="0"/>
    <xf numFmtId="0" fontId="4" fillId="38" borderId="0" applyNumberFormat="0" applyBorder="0" applyAlignment="0" applyProtection="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48" fillId="0" borderId="0"/>
    <xf numFmtId="0" fontId="52" fillId="0" borderId="0">
      <alignment vertical="top"/>
    </xf>
    <xf numFmtId="43" fontId="28" fillId="0" borderId="0" applyFont="0" applyFill="0" applyBorder="0" applyAlignment="0" applyProtection="0">
      <alignment vertical="top"/>
    </xf>
    <xf numFmtId="0" fontId="52" fillId="0" borderId="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0" fontId="52" fillId="0" borderId="0">
      <alignment vertical="top"/>
    </xf>
    <xf numFmtId="43" fontId="28" fillId="0" borderId="0" applyFont="0" applyFill="0" applyBorder="0" applyAlignment="0" applyProtection="0">
      <alignment vertical="top"/>
    </xf>
    <xf numFmtId="0" fontId="52" fillId="0" borderId="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0" fontId="28"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8" fillId="0" borderId="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43" fontId="28"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288">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4" fillId="0" borderId="0" xfId="4" applyFont="1"/>
    <xf numFmtId="0" fontId="15" fillId="0" borderId="0" xfId="4" applyFont="1"/>
    <xf numFmtId="0" fontId="16" fillId="0" borderId="0" xfId="4" applyFont="1"/>
    <xf numFmtId="0" fontId="17" fillId="0" borderId="0" xfId="4" applyFont="1"/>
    <xf numFmtId="0" fontId="14" fillId="0" borderId="0" xfId="4" applyFont="1" applyAlignment="1">
      <alignment horizontal="left" indent="2"/>
    </xf>
    <xf numFmtId="0" fontId="9" fillId="0" borderId="0" xfId="4"/>
    <xf numFmtId="0" fontId="18" fillId="0" borderId="0" xfId="4" applyFont="1"/>
    <xf numFmtId="0" fontId="20" fillId="0" borderId="0" xfId="4" applyFont="1"/>
    <xf numFmtId="0" fontId="21" fillId="0" borderId="0" xfId="4" applyFont="1"/>
    <xf numFmtId="0" fontId="22" fillId="0" borderId="0" xfId="4" applyFont="1"/>
    <xf numFmtId="0" fontId="15" fillId="0" borderId="0" xfId="4" applyFont="1" applyAlignment="1">
      <alignment horizontal="left"/>
    </xf>
    <xf numFmtId="0" fontId="12" fillId="0" borderId="0" xfId="3" applyAlignment="1" applyProtection="1"/>
    <xf numFmtId="0" fontId="23" fillId="0" borderId="0" xfId="0" applyFont="1" applyProtection="1"/>
    <xf numFmtId="0" fontId="23" fillId="0" borderId="0" xfId="0" applyFont="1"/>
    <xf numFmtId="0" fontId="23" fillId="0" borderId="0" xfId="0" applyFont="1" applyAlignment="1" applyProtection="1">
      <alignment horizontal="right"/>
    </xf>
    <xf numFmtId="0" fontId="23" fillId="0" borderId="0" xfId="0" applyFont="1" applyBorder="1" applyProtection="1"/>
    <xf numFmtId="164" fontId="23" fillId="0" borderId="0" xfId="0" applyNumberFormat="1" applyFont="1" applyProtection="1"/>
    <xf numFmtId="0" fontId="23"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3" fillId="0" borderId="2" xfId="0" applyFont="1" applyBorder="1" applyAlignment="1" applyProtection="1">
      <alignment horizontal="left"/>
    </xf>
    <xf numFmtId="4" fontId="23" fillId="0" borderId="2" xfId="1" applyNumberFormat="1" applyFont="1" applyFill="1" applyBorder="1" applyProtection="1"/>
    <xf numFmtId="0" fontId="23" fillId="3" borderId="2" xfId="0" applyFont="1" applyFill="1" applyBorder="1" applyProtection="1">
      <protection locked="0"/>
    </xf>
    <xf numFmtId="0" fontId="11" fillId="3" borderId="2" xfId="0" applyFont="1" applyFill="1" applyBorder="1" applyAlignment="1" applyProtection="1">
      <alignment wrapText="1"/>
      <protection locked="0"/>
    </xf>
    <xf numFmtId="4" fontId="23" fillId="0" borderId="0" xfId="1" applyNumberFormat="1" applyFont="1" applyFill="1" applyBorder="1" applyProtection="1"/>
    <xf numFmtId="4" fontId="23" fillId="0" borderId="0" xfId="1" applyNumberFormat="1" applyFont="1" applyBorder="1" applyProtection="1"/>
    <xf numFmtId="0" fontId="23"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3" fillId="0" borderId="0" xfId="0" applyNumberFormat="1" applyFont="1" applyFill="1" applyBorder="1" applyProtection="1"/>
    <xf numFmtId="0" fontId="23" fillId="0" borderId="2" xfId="0" applyFont="1" applyBorder="1" applyProtection="1"/>
    <xf numFmtId="4" fontId="23" fillId="0" borderId="2" xfId="1" applyNumberFormat="1" applyFont="1" applyBorder="1" applyProtection="1"/>
    <xf numFmtId="0" fontId="23" fillId="3" borderId="2" xfId="0" applyFont="1" applyFill="1" applyBorder="1" applyAlignment="1" applyProtection="1">
      <alignment wrapText="1"/>
      <protection locked="0"/>
    </xf>
    <xf numFmtId="0" fontId="23" fillId="0" borderId="2" xfId="0" applyFont="1" applyFill="1" applyBorder="1" applyAlignment="1" applyProtection="1">
      <alignment horizontal="left"/>
    </xf>
    <xf numFmtId="0" fontId="23" fillId="0" borderId="0" xfId="0" applyFont="1" applyFill="1" applyBorder="1" applyProtection="1">
      <protection locked="0"/>
    </xf>
    <xf numFmtId="0" fontId="23" fillId="0" borderId="0" xfId="0" applyFont="1" applyFill="1" applyBorder="1" applyAlignment="1" applyProtection="1">
      <alignment horizontal="left"/>
    </xf>
    <xf numFmtId="9" fontId="23"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3" fillId="0" borderId="2" xfId="5" applyNumberFormat="1" applyFont="1" applyBorder="1" applyProtection="1"/>
    <xf numFmtId="0" fontId="23"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5" fillId="0" borderId="0" xfId="0" applyFont="1"/>
    <xf numFmtId="0" fontId="7" fillId="0" borderId="0" xfId="0" applyFont="1" applyBorder="1"/>
    <xf numFmtId="0" fontId="26" fillId="0" borderId="0" xfId="0" applyFont="1"/>
    <xf numFmtId="44" fontId="26"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7" fillId="2" borderId="5" xfId="0" applyFont="1" applyFill="1" applyBorder="1"/>
    <xf numFmtId="0" fontId="26" fillId="0" borderId="0" xfId="0" applyFont="1" applyFill="1"/>
    <xf numFmtId="0" fontId="27" fillId="0" borderId="0" xfId="0" applyFont="1" applyFill="1"/>
    <xf numFmtId="44" fontId="26" fillId="0" borderId="0" xfId="0" applyNumberFormat="1" applyFont="1"/>
    <xf numFmtId="0" fontId="27" fillId="0" borderId="0" xfId="0" applyFont="1" applyAlignment="1">
      <alignment wrapText="1"/>
    </xf>
    <xf numFmtId="49" fontId="26" fillId="0" borderId="0" xfId="1" applyNumberFormat="1" applyFont="1"/>
    <xf numFmtId="0" fontId="26" fillId="0" borderId="0" xfId="0" applyFont="1" applyAlignment="1">
      <alignment horizontal="left"/>
    </xf>
    <xf numFmtId="0" fontId="27" fillId="0" borderId="0" xfId="0" applyFont="1"/>
    <xf numFmtId="0" fontId="27" fillId="0" borderId="0" xfId="0" applyFont="1" applyAlignment="1">
      <alignment horizontal="center" wrapText="1"/>
    </xf>
    <xf numFmtId="43" fontId="27" fillId="0" borderId="0" xfId="1" applyFont="1" applyAlignment="1">
      <alignment horizontal="center" wrapText="1"/>
    </xf>
    <xf numFmtId="0" fontId="27" fillId="0" borderId="0" xfId="0" applyFont="1" applyFill="1" applyAlignment="1">
      <alignment horizontal="center" wrapText="1"/>
    </xf>
    <xf numFmtId="43" fontId="26" fillId="0" borderId="0" xfId="1" applyFont="1" applyFill="1" applyBorder="1"/>
    <xf numFmtId="0" fontId="27" fillId="0" borderId="0" xfId="0" applyFont="1" applyBorder="1" applyAlignment="1">
      <alignment wrapText="1"/>
    </xf>
    <xf numFmtId="43" fontId="26" fillId="0" borderId="3" xfId="1" applyFont="1" applyBorder="1"/>
    <xf numFmtId="0" fontId="27" fillId="0" borderId="0" xfId="0" applyFont="1" applyAlignment="1">
      <alignment horizontal="right"/>
    </xf>
    <xf numFmtId="43" fontId="27" fillId="0" borderId="1" xfId="1" applyFont="1" applyBorder="1"/>
    <xf numFmtId="8" fontId="27" fillId="0" borderId="0" xfId="0" applyNumberFormat="1" applyFont="1" applyFill="1" applyAlignment="1">
      <alignment horizontal="center" wrapText="1"/>
    </xf>
    <xf numFmtId="167" fontId="26"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29" fillId="0" borderId="0" xfId="0" applyFont="1"/>
    <xf numFmtId="14" fontId="30"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0" fillId="6" borderId="0" xfId="1" applyFont="1" applyFill="1"/>
    <xf numFmtId="0" fontId="49" fillId="0" borderId="0" xfId="0" applyFont="1"/>
    <xf numFmtId="0" fontId="50"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28" fillId="0" borderId="2" xfId="0" applyFont="1" applyBorder="1" applyAlignment="1">
      <alignment horizontal="right" vertical="top"/>
    </xf>
    <xf numFmtId="0" fontId="28" fillId="0" borderId="2" xfId="0" applyFont="1" applyBorder="1" applyAlignment="1">
      <alignment vertical="top"/>
    </xf>
    <xf numFmtId="39" fontId="28" fillId="0" borderId="2" xfId="0" applyNumberFormat="1" applyFont="1" applyBorder="1" applyAlignment="1">
      <alignment horizontal="right" vertical="top"/>
    </xf>
    <xf numFmtId="169" fontId="28"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28"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1" fillId="0" borderId="2" xfId="0" applyFont="1" applyBorder="1" applyAlignment="1">
      <alignment horizontal="center" vertical="top"/>
    </xf>
    <xf numFmtId="43" fontId="8" fillId="0" borderId="1" xfId="0" applyNumberFormat="1" applyFont="1" applyBorder="1"/>
    <xf numFmtId="39" fontId="28" fillId="0" borderId="2" xfId="0" applyNumberFormat="1" applyFont="1" applyBorder="1" applyAlignment="1">
      <alignment vertical="top"/>
    </xf>
    <xf numFmtId="169" fontId="28"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3" fillId="0" borderId="12" xfId="0" applyNumberFormat="1" applyFont="1" applyFill="1" applyBorder="1"/>
    <xf numFmtId="0" fontId="30" fillId="0" borderId="2" xfId="327" applyFont="1" applyBorder="1"/>
    <xf numFmtId="43" fontId="30" fillId="0" borderId="2" xfId="1" applyFont="1" applyBorder="1"/>
    <xf numFmtId="0" fontId="30" fillId="0" borderId="2" xfId="335" applyFont="1" applyBorder="1"/>
    <xf numFmtId="14" fontId="30" fillId="0" borderId="2" xfId="383" applyNumberFormat="1" applyFont="1" applyBorder="1"/>
    <xf numFmtId="0" fontId="30" fillId="0" borderId="2" xfId="334" applyFont="1" applyBorder="1"/>
    <xf numFmtId="0" fontId="30" fillId="0" borderId="2" xfId="330" applyFont="1" applyBorder="1"/>
    <xf numFmtId="14" fontId="30" fillId="0" borderId="2" xfId="328" applyNumberFormat="1" applyFont="1" applyBorder="1"/>
    <xf numFmtId="0" fontId="54" fillId="0" borderId="0" xfId="0" applyFont="1" applyAlignment="1">
      <alignment vertical="top" wrapText="1"/>
    </xf>
    <xf numFmtId="4" fontId="23" fillId="0" borderId="0" xfId="0" applyNumberFormat="1" applyFont="1" applyProtection="1"/>
    <xf numFmtId="0" fontId="27" fillId="0" borderId="2" xfId="0" applyFont="1" applyFill="1" applyBorder="1"/>
    <xf numFmtId="0" fontId="27" fillId="0" borderId="2" xfId="0" applyFont="1" applyFill="1" applyBorder="1" applyAlignment="1">
      <alignment horizontal="center" wrapText="1"/>
    </xf>
    <xf numFmtId="0" fontId="27" fillId="0" borderId="2" xfId="0" applyFont="1" applyFill="1" applyBorder="1" applyAlignment="1">
      <alignment horizontal="center"/>
    </xf>
    <xf numFmtId="43" fontId="26" fillId="0" borderId="0" xfId="1" applyFont="1" applyFill="1"/>
    <xf numFmtId="43" fontId="26" fillId="0" borderId="2" xfId="1" applyFont="1" applyFill="1" applyBorder="1" applyAlignment="1">
      <alignment horizontal="center" wrapText="1"/>
    </xf>
    <xf numFmtId="44" fontId="26" fillId="0" borderId="0" xfId="0" applyNumberFormat="1" applyFont="1" applyFill="1" applyBorder="1"/>
    <xf numFmtId="0" fontId="57" fillId="0" borderId="0" xfId="0" applyFont="1"/>
    <xf numFmtId="0" fontId="27" fillId="40" borderId="2" xfId="0" applyFont="1" applyFill="1" applyBorder="1" applyAlignment="1">
      <alignment horizontal="center" wrapText="1"/>
    </xf>
    <xf numFmtId="44" fontId="27" fillId="40" borderId="2" xfId="0" applyNumberFormat="1" applyFont="1" applyFill="1" applyBorder="1"/>
    <xf numFmtId="44" fontId="27"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28" fillId="41" borderId="0" xfId="0" applyFont="1" applyFill="1" applyAlignment="1">
      <alignment vertical="top"/>
    </xf>
    <xf numFmtId="0" fontId="58"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59" fillId="6" borderId="0" xfId="0" applyFont="1" applyFill="1"/>
    <xf numFmtId="0" fontId="26" fillId="0" borderId="0" xfId="0" applyFont="1" applyAlignment="1"/>
    <xf numFmtId="0" fontId="27" fillId="44" borderId="2" xfId="0" applyFont="1" applyFill="1" applyBorder="1" applyAlignment="1">
      <alignment wrapText="1"/>
    </xf>
    <xf numFmtId="0" fontId="7" fillId="0" borderId="0" xfId="0" applyFont="1" applyFill="1" applyBorder="1"/>
    <xf numFmtId="0" fontId="8" fillId="0" borderId="0" xfId="0" applyFont="1" applyFill="1" applyBorder="1" applyAlignment="1">
      <alignment horizontal="right"/>
    </xf>
    <xf numFmtId="44" fontId="8" fillId="0" borderId="0" xfId="0" applyNumberFormat="1" applyFont="1" applyFill="1" applyBorder="1"/>
    <xf numFmtId="44" fontId="8" fillId="0" borderId="0" xfId="0" applyNumberFormat="1" applyFont="1" applyFill="1" applyBorder="1" applyAlignment="1">
      <alignment horizontal="center"/>
    </xf>
    <xf numFmtId="0" fontId="7" fillId="0" borderId="0" xfId="0" applyFont="1" applyFill="1" applyAlignment="1">
      <alignment horizontal="center"/>
    </xf>
    <xf numFmtId="44" fontId="7" fillId="0" borderId="0" xfId="0" applyNumberFormat="1"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4" fontId="8" fillId="44" borderId="1" xfId="0" applyNumberFormat="1" applyFont="1" applyFill="1" applyBorder="1"/>
    <xf numFmtId="0" fontId="8" fillId="44" borderId="5" xfId="0" applyFont="1" applyFill="1" applyBorder="1" applyAlignment="1">
      <alignment horizontal="center" wrapText="1"/>
    </xf>
    <xf numFmtId="0" fontId="8"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7" fillId="0" borderId="2" xfId="1" applyFont="1" applyFill="1" applyBorder="1" applyAlignment="1">
      <alignment horizontal="center" wrapText="1"/>
    </xf>
    <xf numFmtId="43" fontId="27"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28" fillId="0" borderId="2" xfId="0" applyNumberFormat="1" applyFont="1" applyBorder="1" applyAlignment="1">
      <alignment horizontal="center" vertical="top"/>
    </xf>
    <xf numFmtId="43" fontId="23" fillId="0" borderId="0" xfId="1" applyFont="1" applyProtection="1"/>
    <xf numFmtId="43" fontId="23" fillId="0" borderId="0" xfId="0" applyNumberFormat="1" applyFont="1" applyProtection="1"/>
    <xf numFmtId="43" fontId="23" fillId="0" borderId="2" xfId="1" applyFont="1" applyFill="1" applyBorder="1" applyAlignment="1" applyProtection="1">
      <alignment horizontal="right"/>
    </xf>
    <xf numFmtId="43" fontId="23" fillId="0" borderId="2" xfId="1" applyFont="1" applyFill="1" applyBorder="1" applyProtection="1"/>
    <xf numFmtId="43" fontId="23" fillId="0" borderId="0" xfId="1" applyFont="1" applyFill="1" applyBorder="1" applyProtection="1"/>
    <xf numFmtId="43" fontId="23" fillId="0" borderId="0" xfId="1" applyFont="1" applyBorder="1" applyProtection="1"/>
    <xf numFmtId="43" fontId="23" fillId="0" borderId="2" xfId="1" applyFont="1" applyBorder="1" applyProtection="1"/>
    <xf numFmtId="43" fontId="23" fillId="0" borderId="2" xfId="1" applyFont="1" applyFill="1" applyBorder="1" applyProtection="1">
      <protection locked="0"/>
    </xf>
    <xf numFmtId="0" fontId="23" fillId="0" borderId="2" xfId="0" applyFont="1" applyFill="1" applyBorder="1" applyProtection="1"/>
    <xf numFmtId="0" fontId="10" fillId="0" borderId="0" xfId="0" applyFont="1" applyFill="1" applyBorder="1" applyAlignment="1" applyProtection="1">
      <alignment horizontal="center"/>
    </xf>
    <xf numFmtId="0" fontId="23"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3" fillId="0" borderId="0" xfId="0" applyFont="1" applyProtection="1">
      <protection locked="0"/>
    </xf>
    <xf numFmtId="0" fontId="23" fillId="0" borderId="0" xfId="0" applyFont="1" applyAlignment="1" applyProtection="1">
      <alignment horizontal="right"/>
      <protection locked="0"/>
    </xf>
    <xf numFmtId="0" fontId="11" fillId="0" borderId="6" xfId="0" applyFont="1" applyBorder="1" applyProtection="1">
      <protection locked="0"/>
    </xf>
    <xf numFmtId="0" fontId="23" fillId="0" borderId="6" xfId="0" applyFont="1" applyBorder="1" applyAlignment="1" applyProtection="1">
      <alignment horizontal="left"/>
      <protection locked="0"/>
    </xf>
    <xf numFmtId="0" fontId="23" fillId="0" borderId="6" xfId="0" applyFont="1" applyBorder="1" applyProtection="1">
      <protection locked="0"/>
    </xf>
    <xf numFmtId="14" fontId="24"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3"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3" fillId="0" borderId="0" xfId="0" applyFont="1" applyBorder="1" applyProtection="1">
      <protection locked="0"/>
    </xf>
    <xf numFmtId="0" fontId="23" fillId="0" borderId="0" xfId="0" applyFont="1" applyBorder="1" applyAlignment="1" applyProtection="1">
      <alignment horizontal="center"/>
      <protection locked="0"/>
    </xf>
    <xf numFmtId="0" fontId="15"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28" fillId="43" borderId="0" xfId="1" applyNumberFormat="1" applyFont="1" applyFill="1" applyAlignment="1">
      <alignment vertical="top"/>
    </xf>
    <xf numFmtId="4" fontId="28" fillId="43" borderId="0" xfId="1" applyNumberFormat="1" applyFont="1" applyFill="1" applyAlignment="1">
      <alignment horizontal="right" vertical="top"/>
    </xf>
    <xf numFmtId="4" fontId="7" fillId="44" borderId="0" xfId="0" applyNumberFormat="1" applyFont="1" applyFill="1"/>
    <xf numFmtId="4" fontId="28" fillId="43" borderId="0" xfId="0" applyNumberFormat="1" applyFont="1" applyFill="1" applyAlignment="1">
      <alignment horizontal="right" vertical="top"/>
    </xf>
    <xf numFmtId="4" fontId="7" fillId="44" borderId="0" xfId="0" applyNumberFormat="1" applyFont="1" applyFill="1" applyAlignment="1"/>
    <xf numFmtId="4" fontId="28"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3"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0"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8" fillId="0" borderId="0" xfId="0" applyNumberFormat="1" applyFont="1" applyFill="1" applyBorder="1"/>
    <xf numFmtId="4" fontId="7" fillId="0" borderId="0" xfId="0" applyNumberFormat="1" applyFont="1" applyFill="1"/>
    <xf numFmtId="43" fontId="26" fillId="0" borderId="0" xfId="1" applyFont="1" applyBorder="1"/>
    <xf numFmtId="170" fontId="26"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5" fillId="0" borderId="0" xfId="0" applyNumberFormat="1" applyFont="1"/>
    <xf numFmtId="43" fontId="8" fillId="0" borderId="0" xfId="0" applyNumberFormat="1" applyFont="1" applyAlignment="1">
      <alignment horizontal="center" wrapText="1"/>
    </xf>
    <xf numFmtId="4" fontId="27" fillId="0" borderId="2" xfId="0" applyNumberFormat="1" applyFont="1" applyFill="1" applyBorder="1" applyAlignment="1">
      <alignment horizontal="right" wrapText="1"/>
    </xf>
    <xf numFmtId="4" fontId="26" fillId="0" borderId="0" xfId="0" applyNumberFormat="1" applyFont="1" applyAlignment="1">
      <alignment horizontal="right"/>
    </xf>
    <xf numFmtId="49" fontId="13" fillId="0" borderId="12" xfId="0" quotePrefix="1" applyNumberFormat="1" applyFont="1" applyFill="1" applyBorder="1"/>
    <xf numFmtId="170" fontId="60" fillId="0" borderId="2" xfId="0" applyNumberFormat="1" applyFont="1" applyFill="1" applyBorder="1" applyAlignment="1" applyProtection="1">
      <alignment horizontal="right" vertical="top" wrapText="1"/>
      <protection locked="0"/>
    </xf>
    <xf numFmtId="170" fontId="61" fillId="0" borderId="0" xfId="0" applyNumberFormat="1" applyFont="1" applyFill="1" applyBorder="1" applyAlignment="1" applyProtection="1">
      <alignment horizontal="right" wrapText="1"/>
      <protection locked="0"/>
    </xf>
    <xf numFmtId="170" fontId="61"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49" fillId="0" borderId="0" xfId="0" applyNumberFormat="1" applyFont="1"/>
    <xf numFmtId="170" fontId="28" fillId="0" borderId="2" xfId="0" applyNumberFormat="1" applyFont="1" applyBorder="1" applyAlignment="1">
      <alignment horizontal="right" vertical="top"/>
    </xf>
    <xf numFmtId="0" fontId="0" fillId="0" borderId="0" xfId="0" applyFill="1"/>
    <xf numFmtId="0" fontId="0" fillId="0" borderId="0" xfId="0" applyFill="1" applyBorder="1"/>
    <xf numFmtId="43" fontId="23" fillId="8" borderId="2" xfId="1" applyFont="1" applyFill="1" applyBorder="1" applyProtection="1"/>
    <xf numFmtId="4" fontId="60" fillId="0" borderId="0" xfId="0" applyNumberFormat="1" applyFont="1" applyFill="1" applyBorder="1" applyAlignment="1" applyProtection="1">
      <alignment horizontal="right" vertical="top" wrapText="1"/>
      <protection locked="0"/>
    </xf>
    <xf numFmtId="170" fontId="60" fillId="0" borderId="0" xfId="0" applyNumberFormat="1" applyFont="1" applyFill="1" applyBorder="1" applyAlignment="1" applyProtection="1">
      <alignment horizontal="right" vertical="top" wrapText="1"/>
      <protection locked="0"/>
    </xf>
    <xf numFmtId="0" fontId="15" fillId="0" borderId="0" xfId="4" applyFont="1" applyAlignment="1">
      <alignment horizontal="left" wrapText="1"/>
    </xf>
    <xf numFmtId="0" fontId="55" fillId="0" borderId="0" xfId="0" applyFont="1" applyAlignment="1">
      <alignment wrapText="1"/>
    </xf>
    <xf numFmtId="0" fontId="55" fillId="0" borderId="0" xfId="0" applyNumberFormat="1" applyFont="1" applyAlignment="1">
      <alignment vertical="top" wrapText="1"/>
    </xf>
    <xf numFmtId="0" fontId="15"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285" t="s">
        <v>3</v>
      </c>
      <c r="C5" s="285"/>
      <c r="D5" s="285"/>
      <c r="E5" s="285"/>
      <c r="F5" s="285"/>
      <c r="G5" s="285"/>
      <c r="H5" s="285"/>
      <c r="I5" s="285"/>
      <c r="J5" s="285"/>
      <c r="K5" s="285"/>
      <c r="L5" s="285"/>
      <c r="M5" s="285"/>
      <c r="N5" s="285"/>
      <c r="O5" s="285"/>
      <c r="P5" s="285"/>
    </row>
    <row r="6" spans="1:19">
      <c r="B6" s="285"/>
      <c r="C6" s="285"/>
      <c r="D6" s="285"/>
      <c r="E6" s="285"/>
      <c r="F6" s="285"/>
      <c r="G6" s="285"/>
      <c r="H6" s="285"/>
      <c r="I6" s="285"/>
      <c r="J6" s="285"/>
      <c r="K6" s="285"/>
      <c r="L6" s="285"/>
      <c r="M6" s="285"/>
      <c r="N6" s="285"/>
      <c r="O6" s="285"/>
      <c r="P6" s="285"/>
    </row>
    <row r="7" spans="1:19">
      <c r="B7" s="285"/>
      <c r="C7" s="285"/>
      <c r="D7" s="285"/>
      <c r="E7" s="285"/>
      <c r="F7" s="285"/>
      <c r="G7" s="285"/>
      <c r="H7" s="285"/>
      <c r="I7" s="285"/>
      <c r="J7" s="285"/>
      <c r="K7" s="285"/>
      <c r="L7" s="285"/>
      <c r="M7" s="285"/>
      <c r="N7" s="285"/>
      <c r="O7" s="285"/>
      <c r="P7" s="285"/>
    </row>
    <row r="8" spans="1:19" ht="12.75" customHeight="1">
      <c r="B8" s="155"/>
      <c r="C8" s="155"/>
      <c r="D8" s="155"/>
      <c r="E8" s="155"/>
      <c r="F8" s="155"/>
      <c r="G8" s="155"/>
      <c r="H8" s="155"/>
      <c r="I8" s="155"/>
      <c r="J8" s="155"/>
      <c r="K8" s="155"/>
      <c r="L8" s="155"/>
      <c r="M8" s="155"/>
      <c r="N8" s="155"/>
      <c r="O8" s="155"/>
      <c r="P8" s="155"/>
    </row>
    <row r="9" spans="1:19" ht="15" customHeight="1">
      <c r="B9" s="286" t="s">
        <v>4</v>
      </c>
      <c r="C9" s="286"/>
      <c r="D9" s="286"/>
      <c r="E9" s="286"/>
      <c r="F9" s="286"/>
      <c r="G9" s="286"/>
      <c r="H9" s="286"/>
      <c r="I9" s="286"/>
      <c r="J9" s="286"/>
      <c r="K9" s="286"/>
      <c r="L9" s="286"/>
      <c r="M9" s="286"/>
      <c r="N9" s="286"/>
      <c r="O9" s="286"/>
      <c r="P9" s="286"/>
      <c r="Q9" s="286"/>
    </row>
    <row r="10" spans="1:19" ht="15" customHeight="1">
      <c r="B10" s="286"/>
      <c r="C10" s="286"/>
      <c r="D10" s="286"/>
      <c r="E10" s="286"/>
      <c r="F10" s="286"/>
      <c r="G10" s="286"/>
      <c r="H10" s="286"/>
      <c r="I10" s="286"/>
      <c r="J10" s="286"/>
      <c r="K10" s="286"/>
      <c r="L10" s="286"/>
      <c r="M10" s="286"/>
      <c r="N10" s="286"/>
      <c r="O10" s="286"/>
      <c r="P10" s="286"/>
      <c r="Q10" s="286"/>
    </row>
    <row r="11" spans="1:19" ht="15" customHeight="1">
      <c r="B11" s="286" t="s">
        <v>5</v>
      </c>
      <c r="C11" s="286"/>
      <c r="D11" s="286"/>
      <c r="E11" s="286"/>
      <c r="F11" s="286"/>
      <c r="G11" s="286"/>
      <c r="H11" s="286"/>
      <c r="I11" s="286"/>
      <c r="J11" s="286"/>
      <c r="K11" s="286"/>
      <c r="L11" s="286"/>
      <c r="M11" s="286"/>
      <c r="N11" s="286"/>
      <c r="O11" s="286"/>
      <c r="P11" s="286"/>
      <c r="Q11" s="286"/>
    </row>
    <row r="12" spans="1:19" ht="13.5" customHeight="1">
      <c r="B12" s="286"/>
      <c r="C12" s="286"/>
      <c r="D12" s="286"/>
      <c r="E12" s="286"/>
      <c r="F12" s="286"/>
      <c r="G12" s="286"/>
      <c r="H12" s="286"/>
      <c r="I12" s="286"/>
      <c r="J12" s="286"/>
      <c r="K12" s="286"/>
      <c r="L12" s="286"/>
      <c r="M12" s="286"/>
      <c r="N12" s="286"/>
      <c r="O12" s="286"/>
      <c r="P12" s="286"/>
      <c r="Q12" s="286"/>
    </row>
    <row r="13" spans="1:19">
      <c r="C13" s="15"/>
    </row>
    <row r="14" spans="1:19">
      <c r="B14" s="284" t="s">
        <v>6</v>
      </c>
      <c r="C14" s="284"/>
      <c r="D14" s="284"/>
      <c r="E14" s="284"/>
      <c r="F14" s="284"/>
      <c r="G14" s="284"/>
      <c r="H14" s="284"/>
      <c r="I14" s="284"/>
      <c r="J14" s="284"/>
      <c r="K14" s="284"/>
      <c r="L14" s="284"/>
      <c r="M14" s="284"/>
      <c r="N14" s="284"/>
      <c r="O14" s="284"/>
      <c r="P14" s="284"/>
      <c r="Q14" s="284"/>
      <c r="R14" s="284"/>
      <c r="S14" s="284"/>
    </row>
    <row r="15" spans="1:19" ht="38.25" customHeight="1">
      <c r="B15" s="284"/>
      <c r="C15" s="284"/>
      <c r="D15" s="284"/>
      <c r="E15" s="284"/>
      <c r="F15" s="284"/>
      <c r="G15" s="284"/>
      <c r="H15" s="284"/>
      <c r="I15" s="284"/>
      <c r="J15" s="284"/>
      <c r="K15" s="284"/>
      <c r="L15" s="284"/>
      <c r="M15" s="284"/>
      <c r="N15" s="284"/>
      <c r="O15" s="284"/>
      <c r="P15" s="284"/>
      <c r="Q15" s="284"/>
      <c r="R15" s="284"/>
      <c r="S15" s="284"/>
    </row>
    <row r="16" spans="1:19">
      <c r="B16" s="16" t="s">
        <v>7</v>
      </c>
      <c r="C16" s="15"/>
    </row>
    <row r="17" spans="2:19">
      <c r="B17" s="16" t="s">
        <v>8</v>
      </c>
      <c r="C17" s="15"/>
    </row>
    <row r="18" spans="2:19" ht="8.25" customHeight="1">
      <c r="C18" s="15"/>
    </row>
    <row r="19" spans="2:19" s="227" customFormat="1" ht="15" customHeight="1">
      <c r="B19" s="287" t="s">
        <v>9</v>
      </c>
      <c r="C19" s="287"/>
      <c r="D19" s="287"/>
      <c r="E19" s="287"/>
      <c r="F19" s="287"/>
      <c r="G19" s="287"/>
      <c r="H19" s="287"/>
      <c r="I19" s="287"/>
      <c r="J19" s="287"/>
      <c r="K19" s="287"/>
      <c r="L19" s="287"/>
      <c r="M19" s="287"/>
      <c r="N19" s="287"/>
      <c r="O19" s="287"/>
      <c r="P19" s="287"/>
      <c r="Q19" s="287"/>
      <c r="R19" s="287"/>
      <c r="S19" s="287"/>
    </row>
    <row r="20" spans="2:19" s="227" customFormat="1" ht="37.5" customHeight="1">
      <c r="B20" s="287" t="s">
        <v>10</v>
      </c>
      <c r="C20" s="287"/>
      <c r="D20" s="287"/>
      <c r="E20" s="287"/>
      <c r="F20" s="287"/>
      <c r="G20" s="287"/>
      <c r="H20" s="287"/>
      <c r="I20" s="287"/>
      <c r="J20" s="287"/>
      <c r="K20" s="287"/>
      <c r="L20" s="287"/>
      <c r="M20" s="287"/>
      <c r="N20" s="287"/>
      <c r="O20" s="287"/>
      <c r="P20" s="287"/>
      <c r="Q20" s="287"/>
      <c r="R20" s="287"/>
      <c r="S20" s="28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47</v>
      </c>
    </row>
    <row r="4" spans="1:3">
      <c r="C4" s="177" t="s">
        <v>48</v>
      </c>
    </row>
    <row r="5" spans="1:3">
      <c r="C5" s="176" t="s">
        <v>49</v>
      </c>
    </row>
    <row r="6" spans="1:3">
      <c r="C6" s="176" t="s">
        <v>50</v>
      </c>
    </row>
    <row r="7" spans="1:3">
      <c r="C7" s="176" t="s">
        <v>51</v>
      </c>
    </row>
    <row r="8" spans="1:3">
      <c r="C8" s="176" t="s">
        <v>52</v>
      </c>
    </row>
    <row r="9" spans="1:3">
      <c r="C9" s="176" t="s">
        <v>21</v>
      </c>
    </row>
    <row r="10" spans="1:3">
      <c r="C10" s="176" t="s">
        <v>53</v>
      </c>
    </row>
    <row r="14" spans="1:3">
      <c r="A14" s="195" t="s">
        <v>54</v>
      </c>
      <c r="B14" s="194"/>
      <c r="C14" s="194"/>
    </row>
    <row r="16" spans="1:3">
      <c r="A16" s="168" t="s">
        <v>55</v>
      </c>
    </row>
    <row r="18" spans="2:2">
      <c r="B18" s="168" t="s">
        <v>56</v>
      </c>
    </row>
    <row r="22" spans="2:2">
      <c r="B22" s="168" t="s">
        <v>57</v>
      </c>
    </row>
    <row r="30" spans="2:2">
      <c r="B30" s="168"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76"/>
    </row>
    <row r="169" spans="2:2">
      <c r="B169" s="176"/>
    </row>
    <row r="179" spans="1:3" s="193" customFormat="1"/>
    <row r="181" spans="1:3">
      <c r="A181" s="195" t="s">
        <v>74</v>
      </c>
      <c r="B181" s="194"/>
      <c r="C181" s="194"/>
    </row>
    <row r="183" spans="1:3">
      <c r="B183" s="168" t="s">
        <v>56</v>
      </c>
    </row>
    <row r="187" spans="1:3">
      <c r="B187" s="168" t="s">
        <v>57</v>
      </c>
    </row>
    <row r="195" spans="2:3">
      <c r="B195" s="168"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77" t="s">
        <v>77</v>
      </c>
    </row>
    <row r="301" spans="2:2">
      <c r="B301" s="99" t="s">
        <v>69</v>
      </c>
    </row>
    <row r="303" spans="2:2">
      <c r="B303" s="99" t="s">
        <v>78</v>
      </c>
    </row>
    <row r="305" spans="2:2">
      <c r="B305" s="99" t="s">
        <v>71</v>
      </c>
    </row>
    <row r="307" spans="2:2">
      <c r="B307" s="99" t="s">
        <v>79</v>
      </c>
    </row>
    <row r="328" spans="1:3" s="193" customFormat="1"/>
    <row r="330" spans="1:3">
      <c r="A330" s="195" t="s">
        <v>80</v>
      </c>
      <c r="B330" s="194"/>
      <c r="C330" s="194"/>
    </row>
    <row r="332" spans="1:3">
      <c r="B332" s="168"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194" t="s">
        <v>85</v>
      </c>
      <c r="C448" s="194"/>
      <c r="D448" s="194"/>
      <c r="E448" s="194"/>
      <c r="F448" s="194"/>
      <c r="G448" s="194"/>
      <c r="H448" s="194"/>
      <c r="I448" s="194"/>
      <c r="J448" s="194"/>
      <c r="K448" s="194"/>
    </row>
    <row r="449" spans="1:3" s="279" customFormat="1"/>
    <row r="450" spans="1:3" s="193" customFormat="1"/>
    <row r="451" spans="1:3" s="280" customFormat="1"/>
    <row r="452" spans="1:3">
      <c r="A452" s="195" t="s">
        <v>86</v>
      </c>
      <c r="B452" s="194"/>
      <c r="C452" s="194"/>
    </row>
    <row r="454" spans="1:3">
      <c r="B454" s="168"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194" t="s">
        <v>87</v>
      </c>
      <c r="C570" s="194"/>
      <c r="D570" s="194"/>
      <c r="E570" s="194"/>
      <c r="F570" s="194"/>
      <c r="G570" s="195"/>
      <c r="H570" s="195"/>
      <c r="I570" s="195"/>
      <c r="J570" s="195"/>
      <c r="K570" s="195"/>
      <c r="L570" s="169"/>
      <c r="M570" s="169"/>
      <c r="N570" s="169"/>
      <c r="O570" s="169"/>
    </row>
    <row r="571" spans="1:15">
      <c r="B571" s="195"/>
      <c r="C571" s="194"/>
      <c r="D571" s="194"/>
      <c r="E571" s="194"/>
      <c r="F571" s="194"/>
      <c r="G571" s="194"/>
      <c r="H571" s="194"/>
      <c r="I571" s="194"/>
      <c r="J571" s="194"/>
      <c r="K571" s="194"/>
    </row>
    <row r="573" spans="1:15" s="193" customFormat="1"/>
    <row r="576" spans="1:15">
      <c r="A576" s="195" t="s">
        <v>88</v>
      </c>
      <c r="B576" s="194"/>
      <c r="C576" s="194"/>
    </row>
    <row r="578" spans="2:2">
      <c r="B578" s="168"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193" customFormat="1"/>
    <row r="698" spans="1:3">
      <c r="A698" s="195" t="s">
        <v>89</v>
      </c>
      <c r="B698" s="194"/>
      <c r="C698" s="194"/>
    </row>
    <row r="700" spans="1:3">
      <c r="B700" s="168" t="s">
        <v>56</v>
      </c>
    </row>
    <row r="704" spans="1:3">
      <c r="B704" s="99" t="s">
        <v>90</v>
      </c>
    </row>
    <row r="710" spans="2:3">
      <c r="B710" s="168"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68" t="s">
        <v>92</v>
      </c>
    </row>
    <row r="791" spans="1:3">
      <c r="B791" s="99" t="s">
        <v>93</v>
      </c>
    </row>
    <row r="793" spans="1:3" s="193" customFormat="1"/>
    <row r="796" spans="1:3">
      <c r="A796" s="195" t="s">
        <v>94</v>
      </c>
      <c r="B796" s="194"/>
      <c r="C796" s="194"/>
    </row>
    <row r="798" spans="1:3">
      <c r="B798" s="168" t="s">
        <v>56</v>
      </c>
    </row>
    <row r="802" spans="2:3">
      <c r="B802" s="99" t="s">
        <v>95</v>
      </c>
    </row>
    <row r="808" spans="2:3">
      <c r="B808" s="168"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193"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I4" sqref="I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13" t="s">
        <v>99</v>
      </c>
      <c r="B1" s="214"/>
      <c r="C1" s="214"/>
      <c r="D1" s="214"/>
      <c r="E1" s="214"/>
      <c r="F1" s="214"/>
      <c r="G1" s="214"/>
      <c r="H1" s="214"/>
    </row>
    <row r="2" spans="1:8" ht="19.5" customHeight="1">
      <c r="A2" s="213" t="s">
        <v>100</v>
      </c>
      <c r="B2" s="214"/>
      <c r="C2" s="214" t="s">
        <v>228</v>
      </c>
      <c r="D2" s="214"/>
      <c r="E2" s="214"/>
      <c r="F2" s="214"/>
      <c r="G2" s="215" t="s">
        <v>101</v>
      </c>
      <c r="H2" s="216" t="s">
        <v>384</v>
      </c>
    </row>
    <row r="3" spans="1:8" ht="19.5" customHeight="1">
      <c r="A3" s="217" t="s">
        <v>102</v>
      </c>
      <c r="B3" s="218"/>
      <c r="C3" s="219">
        <v>43251</v>
      </c>
      <c r="D3" s="214"/>
      <c r="E3" s="214"/>
      <c r="F3" s="214"/>
      <c r="G3" s="215" t="s">
        <v>103</v>
      </c>
      <c r="H3" s="216" t="s">
        <v>385</v>
      </c>
    </row>
    <row r="4" spans="1:8" ht="19.5" customHeight="1">
      <c r="A4" s="223" t="s">
        <v>104</v>
      </c>
      <c r="B4" s="220"/>
      <c r="C4" s="220" t="s">
        <v>105</v>
      </c>
      <c r="D4" s="214"/>
      <c r="E4" s="214"/>
      <c r="F4" s="214"/>
      <c r="G4" s="215" t="s">
        <v>106</v>
      </c>
      <c r="H4" s="216" t="s">
        <v>386</v>
      </c>
    </row>
    <row r="5" spans="1:8" ht="19.5" customHeight="1">
      <c r="A5" s="225" t="s">
        <v>107</v>
      </c>
      <c r="B5" s="225"/>
      <c r="C5" s="226"/>
      <c r="D5" s="214"/>
      <c r="E5" s="214"/>
      <c r="F5" s="214"/>
      <c r="G5" s="215"/>
      <c r="H5" s="22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03">
        <f>Cash!C14</f>
        <v>541313.6</v>
      </c>
      <c r="D14" s="203">
        <f>Cash!D14</f>
        <v>541313.6</v>
      </c>
      <c r="E14" s="204">
        <f>C14-D14</f>
        <v>0</v>
      </c>
      <c r="F14" s="47"/>
      <c r="G14" s="38" t="s">
        <v>119</v>
      </c>
      <c r="H14" s="39"/>
    </row>
    <row r="15" spans="1:8" ht="19.5" customHeight="1">
      <c r="A15" s="30"/>
      <c r="B15" s="30"/>
      <c r="C15" s="205"/>
      <c r="D15" s="206"/>
      <c r="E15" s="205"/>
      <c r="F15" s="40"/>
      <c r="G15" s="42"/>
      <c r="H15" s="43"/>
    </row>
    <row r="16" spans="1:8" ht="19.5" customHeight="1">
      <c r="A16" s="44" t="s">
        <v>120</v>
      </c>
      <c r="B16" s="30"/>
      <c r="C16" s="205"/>
      <c r="D16" s="206"/>
      <c r="E16" s="205"/>
      <c r="F16" s="40"/>
      <c r="G16" s="42"/>
      <c r="H16" s="43"/>
    </row>
    <row r="17" spans="1:8" ht="15.75">
      <c r="A17" s="46"/>
      <c r="B17" s="36" t="s">
        <v>121</v>
      </c>
      <c r="C17" s="204">
        <f>Share_Cost_Mkt!D70</f>
        <v>1157048</v>
      </c>
      <c r="D17" s="207">
        <f>Share_Cost_Mkt!E70</f>
        <v>1157048</v>
      </c>
      <c r="E17" s="204">
        <f>C17-D17</f>
        <v>0</v>
      </c>
      <c r="F17" s="47"/>
      <c r="G17" s="38" t="s">
        <v>122</v>
      </c>
      <c r="H17" s="39"/>
    </row>
    <row r="18" spans="1:8" ht="15.75">
      <c r="A18" s="46"/>
      <c r="B18" s="49" t="s">
        <v>123</v>
      </c>
      <c r="C18" s="204">
        <f>Share_Cost_Mkt!H70</f>
        <v>25329533.559999991</v>
      </c>
      <c r="D18" s="204">
        <f>Share_Cost_Mkt!I70</f>
        <v>25329533.559999991</v>
      </c>
      <c r="E18" s="204">
        <f>C18-D18</f>
        <v>0</v>
      </c>
      <c r="F18" s="47"/>
      <c r="G18" s="38" t="s">
        <v>122</v>
      </c>
      <c r="H18" s="39"/>
    </row>
    <row r="19" spans="1:8" ht="79.900000000000006" customHeight="1">
      <c r="A19" s="46"/>
      <c r="B19" s="49" t="s">
        <v>124</v>
      </c>
      <c r="C19" s="204">
        <f>Share_Cost_Mkt!P70</f>
        <v>28618117.25</v>
      </c>
      <c r="D19" s="204">
        <f>Share_Cost_Mkt!Q70</f>
        <v>28618117.25</v>
      </c>
      <c r="E19" s="204">
        <f>C19-D19</f>
        <v>0</v>
      </c>
      <c r="F19" s="47"/>
      <c r="G19" s="38" t="s">
        <v>122</v>
      </c>
      <c r="H19" s="39"/>
    </row>
    <row r="20" spans="1:8" ht="19.5" customHeight="1">
      <c r="A20" s="30"/>
      <c r="B20" s="30"/>
      <c r="C20" s="205"/>
      <c r="D20" s="205"/>
      <c r="E20" s="205"/>
      <c r="F20" s="40"/>
      <c r="G20" s="50"/>
      <c r="H20" s="221"/>
    </row>
    <row r="21" spans="1:8" ht="18.75" customHeight="1">
      <c r="A21" s="167" t="s">
        <v>125</v>
      </c>
      <c r="B21" s="51"/>
      <c r="C21" s="205"/>
      <c r="D21" s="205"/>
      <c r="E21" s="205"/>
      <c r="F21" s="45"/>
      <c r="G21" s="50"/>
      <c r="H21" s="221"/>
    </row>
    <row r="22" spans="1:8" ht="15.75">
      <c r="A22" s="46"/>
      <c r="B22" s="46" t="s">
        <v>126</v>
      </c>
      <c r="C22" s="204">
        <f>SUM(Open_Trades!D45)</f>
        <v>0</v>
      </c>
      <c r="D22" s="204">
        <f>SUM(Open_Trades!E45)</f>
        <v>0</v>
      </c>
      <c r="E22" s="204">
        <f t="shared" ref="E22:E27" si="0">C22-D22</f>
        <v>0</v>
      </c>
      <c r="F22" s="47"/>
      <c r="G22" s="38" t="s">
        <v>21</v>
      </c>
      <c r="H22" s="39"/>
    </row>
    <row r="23" spans="1:8" ht="15.75">
      <c r="A23" s="46"/>
      <c r="B23" s="46" t="s">
        <v>19</v>
      </c>
      <c r="C23" s="204">
        <f>SUM(INT_BNI_SSC)</f>
        <v>591.77</v>
      </c>
      <c r="D23" s="204">
        <f>SUM(INT_BNI_IM)</f>
        <v>591.77</v>
      </c>
      <c r="E23" s="204">
        <f t="shared" si="0"/>
        <v>0</v>
      </c>
      <c r="F23" s="47"/>
      <c r="G23" s="38" t="s">
        <v>19</v>
      </c>
      <c r="H23" s="39"/>
    </row>
    <row r="24" spans="1:8" ht="95.45" customHeight="1">
      <c r="A24" s="46"/>
      <c r="B24" s="46" t="s">
        <v>18</v>
      </c>
      <c r="C24" s="204">
        <f>SUM(Dividends!I40)</f>
        <v>60542.880000000005</v>
      </c>
      <c r="D24" s="204">
        <f>SUM(Dividends!J40)</f>
        <v>60542.880000000005</v>
      </c>
      <c r="E24" s="204">
        <f t="shared" si="0"/>
        <v>0</v>
      </c>
      <c r="F24" s="47"/>
      <c r="G24" s="38" t="s">
        <v>18</v>
      </c>
      <c r="H24" s="39"/>
    </row>
    <row r="25" spans="1:8" ht="15.75">
      <c r="A25" s="46"/>
      <c r="B25" s="46" t="s">
        <v>127</v>
      </c>
      <c r="C25" s="204">
        <f>Tax_Reclaims!J41</f>
        <v>17862.310000000001</v>
      </c>
      <c r="D25" s="204">
        <f>SUM(Tax_Reclaims!M41)</f>
        <v>17862.310000000001</v>
      </c>
      <c r="E25" s="204">
        <f t="shared" si="0"/>
        <v>0</v>
      </c>
      <c r="F25" s="37"/>
      <c r="G25" s="38" t="s">
        <v>20</v>
      </c>
      <c r="H25" s="39"/>
    </row>
    <row r="26" spans="1:8" ht="23.25" customHeight="1">
      <c r="A26" s="46"/>
      <c r="B26" s="49" t="s">
        <v>128</v>
      </c>
      <c r="C26" s="204">
        <f>SUM('Pending_FX '!B22)</f>
        <v>0</v>
      </c>
      <c r="D26" s="204">
        <f>SUM('Pending_FX '!C22)</f>
        <v>0</v>
      </c>
      <c r="E26" s="204">
        <f t="shared" si="0"/>
        <v>0</v>
      </c>
      <c r="F26" s="37"/>
      <c r="G26" s="38" t="s">
        <v>53</v>
      </c>
      <c r="H26" s="39"/>
    </row>
    <row r="27" spans="1:8" ht="15.75">
      <c r="A27" s="46"/>
      <c r="B27" s="209" t="s">
        <v>129</v>
      </c>
      <c r="C27" s="208"/>
      <c r="D27" s="208"/>
      <c r="E27" s="204">
        <f t="shared" si="0"/>
        <v>0</v>
      </c>
      <c r="F27" s="37"/>
      <c r="G27" s="38"/>
      <c r="H27" s="39"/>
    </row>
    <row r="28" spans="1:8" ht="19.5" customHeight="1">
      <c r="A28" s="30"/>
      <c r="B28" s="210" t="s">
        <v>130</v>
      </c>
      <c r="C28" s="205"/>
      <c r="D28" s="205"/>
      <c r="E28" s="205"/>
      <c r="F28" s="40"/>
      <c r="G28" s="50"/>
      <c r="H28" s="222"/>
    </row>
    <row r="29" spans="1:8" ht="18.75" customHeight="1">
      <c r="A29" s="44" t="s">
        <v>131</v>
      </c>
      <c r="B29" s="42"/>
      <c r="C29" s="205"/>
      <c r="D29" s="205"/>
      <c r="E29" s="205"/>
      <c r="F29" s="40"/>
      <c r="G29" s="52"/>
      <c r="H29" s="222"/>
    </row>
    <row r="30" spans="1:8" ht="15.75">
      <c r="A30" s="46"/>
      <c r="B30" s="211" t="s">
        <v>132</v>
      </c>
      <c r="C30" s="204">
        <f>SUM(Open_Trades!D19)</f>
        <v>0</v>
      </c>
      <c r="D30" s="204">
        <f>SUM(Open_Trades!E19)</f>
        <v>0</v>
      </c>
      <c r="E30" s="204">
        <f>C30-D30</f>
        <v>0</v>
      </c>
      <c r="F30" s="37"/>
      <c r="G30" s="38" t="s">
        <v>21</v>
      </c>
      <c r="H30" s="39"/>
    </row>
    <row r="31" spans="1:8" ht="18.75" customHeight="1">
      <c r="A31" s="46"/>
      <c r="B31" s="49" t="s">
        <v>133</v>
      </c>
      <c r="C31" s="204">
        <f>SUM('Pending_FX '!B11)</f>
        <v>0</v>
      </c>
      <c r="D31" s="204">
        <f>SUM('Pending_FX '!C11)</f>
        <v>0</v>
      </c>
      <c r="E31" s="204">
        <f t="shared" ref="E31:E39" si="1">C31-D31</f>
        <v>0</v>
      </c>
      <c r="F31" s="37"/>
      <c r="G31" s="38" t="s">
        <v>53</v>
      </c>
      <c r="H31" s="39"/>
    </row>
    <row r="32" spans="1:8" ht="15.75">
      <c r="A32" s="46"/>
      <c r="B32" s="209" t="s">
        <v>134</v>
      </c>
      <c r="C32" s="208"/>
      <c r="D32" s="208"/>
      <c r="E32" s="204">
        <f>C32-D32</f>
        <v>0</v>
      </c>
      <c r="F32" s="37"/>
      <c r="G32" s="38"/>
      <c r="H32" s="39"/>
    </row>
    <row r="33" spans="1:8" ht="19.5" customHeight="1">
      <c r="A33" s="46"/>
      <c r="B33" s="209"/>
      <c r="C33" s="208"/>
      <c r="D33" s="208"/>
      <c r="E33" s="204">
        <f t="shared" si="1"/>
        <v>0</v>
      </c>
      <c r="F33" s="37"/>
      <c r="G33" s="38"/>
      <c r="H33" s="48"/>
    </row>
    <row r="34" spans="1:8" ht="19.5" customHeight="1">
      <c r="A34" s="44" t="s">
        <v>135</v>
      </c>
      <c r="B34" s="209"/>
      <c r="C34" s="208"/>
      <c r="D34" s="208"/>
      <c r="E34" s="204"/>
      <c r="F34" s="37"/>
      <c r="G34" s="38"/>
      <c r="H34" s="48"/>
    </row>
    <row r="35" spans="1:8" ht="19.5" customHeight="1">
      <c r="A35" s="46"/>
      <c r="B35" s="209" t="s">
        <v>136</v>
      </c>
      <c r="C35" s="208">
        <f>SUM(Dividends!Q40,Tax_Reclaims!L41)</f>
        <v>-1109.8700000000001</v>
      </c>
      <c r="D35" s="208">
        <f>SUM(Dividends!R40,Tax_Reclaims!O41)</f>
        <v>-1109.8700000000001</v>
      </c>
      <c r="E35" s="204">
        <f t="shared" si="1"/>
        <v>0</v>
      </c>
      <c r="F35" s="37"/>
      <c r="G35" s="38" t="s">
        <v>137</v>
      </c>
      <c r="H35" s="39"/>
    </row>
    <row r="36" spans="1:8" ht="19.5" customHeight="1">
      <c r="A36" s="46"/>
      <c r="B36" s="209" t="s">
        <v>138</v>
      </c>
      <c r="C36" s="208">
        <f>SUM(Open_Trades!L19)</f>
        <v>0</v>
      </c>
      <c r="D36" s="208">
        <f>SUM(Open_Trades!M19)</f>
        <v>0</v>
      </c>
      <c r="E36" s="204">
        <f t="shared" si="1"/>
        <v>0</v>
      </c>
      <c r="F36" s="37"/>
      <c r="G36" s="38" t="s">
        <v>21</v>
      </c>
      <c r="H36" s="48"/>
    </row>
    <row r="37" spans="1:8" ht="19.5" customHeight="1">
      <c r="A37" s="46"/>
      <c r="B37" s="209" t="s">
        <v>139</v>
      </c>
      <c r="C37" s="208">
        <f>SUM(Open_Trades!L45)</f>
        <v>0</v>
      </c>
      <c r="D37" s="208">
        <f>SUM(Open_Trades!M45)</f>
        <v>0</v>
      </c>
      <c r="E37" s="204">
        <f t="shared" si="1"/>
        <v>0</v>
      </c>
      <c r="F37" s="37"/>
      <c r="G37" s="38" t="s">
        <v>21</v>
      </c>
      <c r="H37" s="48"/>
    </row>
    <row r="38" spans="1:8" ht="19.5" customHeight="1">
      <c r="A38" s="46"/>
      <c r="B38" s="209" t="s">
        <v>140</v>
      </c>
      <c r="C38" s="204">
        <f>'Pending_FX '!D25</f>
        <v>0</v>
      </c>
      <c r="D38" s="204">
        <f>'Pending_FX '!E25</f>
        <v>0</v>
      </c>
      <c r="E38" s="204">
        <f t="shared" si="1"/>
        <v>0</v>
      </c>
      <c r="F38" s="37"/>
      <c r="G38" s="38" t="s">
        <v>53</v>
      </c>
      <c r="H38" s="48"/>
    </row>
    <row r="39" spans="1:8" ht="19.5" customHeight="1">
      <c r="A39" s="46"/>
      <c r="B39" s="209" t="s">
        <v>141</v>
      </c>
      <c r="C39" s="204">
        <f>'Pending_FX '!D26</f>
        <v>0</v>
      </c>
      <c r="D39" s="204">
        <f>'Pending_FX '!E26</f>
        <v>0</v>
      </c>
      <c r="E39" s="204">
        <f t="shared" si="1"/>
        <v>0</v>
      </c>
      <c r="F39" s="37"/>
      <c r="G39" s="38" t="s">
        <v>53</v>
      </c>
      <c r="H39" s="48"/>
    </row>
    <row r="40" spans="1:8" ht="19.5" customHeight="1">
      <c r="A40" s="30"/>
      <c r="B40" s="42"/>
      <c r="C40" s="205"/>
      <c r="D40" s="205"/>
      <c r="E40" s="206"/>
      <c r="F40" s="41"/>
      <c r="G40" s="50"/>
      <c r="H40" s="222"/>
    </row>
    <row r="41" spans="1:8" ht="19.5" customHeight="1">
      <c r="A41" s="46"/>
      <c r="B41" s="53" t="s">
        <v>142</v>
      </c>
      <c r="C41" s="281">
        <f>C14+C19+C22+C23+C24+C25+C26+C27-C30-C31+C32+C35+C37+C36+C38+C39</f>
        <v>29237317.939999998</v>
      </c>
      <c r="D41" s="281">
        <f>D14+D19+D22+D23+D24+D25+D26+D27-D30-D31+D32+D35+D37+D36+D38+D39</f>
        <v>29237317.939999998</v>
      </c>
      <c r="E41" s="207">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02"/>
      <c r="D45" s="202"/>
    </row>
    <row r="46" spans="1:8">
      <c r="A46" s="55"/>
      <c r="C46" s="201"/>
    </row>
    <row r="48" spans="1:8">
      <c r="C48" s="156"/>
      <c r="D48" s="202"/>
    </row>
    <row r="50" spans="3:3">
      <c r="C50" s="202"/>
    </row>
    <row r="51" spans="3:3">
      <c r="C51" s="202"/>
    </row>
    <row r="52" spans="3:3">
      <c r="C52" s="20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T68" sqref="T68"/>
    </sheetView>
  </sheetViews>
  <sheetFormatPr defaultColWidth="8.85546875" defaultRowHeight="12.75"/>
  <cols>
    <col min="1" max="2" width="14.28515625" style="58" customWidth="1"/>
    <col min="3" max="3" width="35.85546875" style="58" bestFit="1" customWidth="1"/>
    <col min="4" max="4" width="19" style="228" bestFit="1" customWidth="1"/>
    <col min="5" max="5" width="21.28515625" style="228" bestFit="1" customWidth="1"/>
    <col min="6" max="7" width="20.28515625" style="228" customWidth="1"/>
    <col min="8" max="8" width="17.5703125" style="229" bestFit="1" customWidth="1"/>
    <col min="9" max="9" width="16.140625" style="229" bestFit="1" customWidth="1"/>
    <col min="10" max="11" width="19.85546875" style="229" customWidth="1"/>
    <col min="12" max="12" width="18.7109375" style="229" customWidth="1"/>
    <col min="13" max="14" width="13.5703125" style="229" customWidth="1"/>
    <col min="15" max="15" width="15.7109375" style="229" customWidth="1"/>
    <col min="16" max="16" width="15.42578125" style="229" bestFit="1" customWidth="1"/>
    <col min="17" max="17" width="15.28515625" style="229" bestFit="1" customWidth="1"/>
    <col min="18" max="18" width="16.28515625" style="229" customWidth="1"/>
    <col min="19" max="19" width="21.28515625" style="145" customWidth="1"/>
    <col min="20" max="20" width="62.5703125" style="57" bestFit="1" customWidth="1"/>
    <col min="21" max="16384" width="8.85546875" style="57"/>
  </cols>
  <sheetData>
    <row r="1" spans="1:20">
      <c r="A1" s="143" t="s">
        <v>144</v>
      </c>
      <c r="B1" s="143"/>
    </row>
    <row r="2" spans="1:20" s="56" customFormat="1" ht="25.5">
      <c r="A2" s="172" t="s">
        <v>145</v>
      </c>
      <c r="B2" s="172" t="s">
        <v>146</v>
      </c>
      <c r="C2" s="172" t="s">
        <v>147</v>
      </c>
      <c r="D2" s="230" t="s">
        <v>148</v>
      </c>
      <c r="E2" s="231" t="s">
        <v>149</v>
      </c>
      <c r="F2" s="232" t="s">
        <v>113</v>
      </c>
      <c r="G2" s="232" t="s">
        <v>150</v>
      </c>
      <c r="H2" s="233" t="s">
        <v>151</v>
      </c>
      <c r="I2" s="234" t="s">
        <v>152</v>
      </c>
      <c r="J2" s="232" t="s">
        <v>113</v>
      </c>
      <c r="K2" s="232" t="s">
        <v>150</v>
      </c>
      <c r="L2" s="230" t="s">
        <v>153</v>
      </c>
      <c r="M2" s="231" t="s">
        <v>154</v>
      </c>
      <c r="N2" s="232" t="s">
        <v>113</v>
      </c>
      <c r="O2" s="232" t="s">
        <v>150</v>
      </c>
      <c r="P2" s="230" t="s">
        <v>155</v>
      </c>
      <c r="Q2" s="231" t="s">
        <v>156</v>
      </c>
      <c r="R2" s="232" t="s">
        <v>113</v>
      </c>
      <c r="S2" s="232" t="s">
        <v>150</v>
      </c>
      <c r="T2" s="10" t="s">
        <v>157</v>
      </c>
    </row>
    <row r="3" spans="1:20" s="56" customFormat="1">
      <c r="A3" t="s">
        <v>229</v>
      </c>
      <c r="B3" t="s">
        <v>229</v>
      </c>
      <c r="C3" t="s">
        <v>230</v>
      </c>
      <c r="D3">
        <v>8850</v>
      </c>
      <c r="E3">
        <v>8850</v>
      </c>
      <c r="F3" s="232">
        <f t="shared" ref="F3:F66" si="0">D3-E3</f>
        <v>0</v>
      </c>
      <c r="G3" s="251">
        <f t="shared" ref="G3:G66" si="1">ROUND(F3/D3,10)</f>
        <v>0</v>
      </c>
      <c r="H3">
        <v>355124.52</v>
      </c>
      <c r="I3">
        <v>355124.52</v>
      </c>
      <c r="J3" s="232">
        <f t="shared" ref="J3:J66" si="2">H3-I3</f>
        <v>0</v>
      </c>
      <c r="K3" s="251">
        <f t="shared" ref="K3:K66" si="3">ROUND(J3/H3,10)</f>
        <v>0</v>
      </c>
      <c r="L3">
        <v>48.47</v>
      </c>
      <c r="M3">
        <v>48.47</v>
      </c>
      <c r="N3" s="232">
        <f t="shared" ref="N3:N66" si="4">L3-M3</f>
        <v>0</v>
      </c>
      <c r="O3" s="251">
        <f t="shared" ref="O3:O66" si="5">ROUND(N3/L3,10)</f>
        <v>0</v>
      </c>
      <c r="P3">
        <v>428959.5</v>
      </c>
      <c r="Q3">
        <v>428959.5</v>
      </c>
      <c r="R3" s="232">
        <f t="shared" ref="R3:R66" si="6">P3-Q3</f>
        <v>0</v>
      </c>
      <c r="S3" s="251">
        <f t="shared" ref="S3:S66" si="7">ROUND(R3/P3,10)</f>
        <v>0</v>
      </c>
      <c r="T3" s="10"/>
    </row>
    <row r="4" spans="1:20" s="56" customFormat="1">
      <c r="A4" t="s">
        <v>231</v>
      </c>
      <c r="B4" t="s">
        <v>231</v>
      </c>
      <c r="C4" t="s">
        <v>232</v>
      </c>
      <c r="D4">
        <v>25500</v>
      </c>
      <c r="E4">
        <v>25500</v>
      </c>
      <c r="F4" s="232">
        <f t="shared" si="0"/>
        <v>0</v>
      </c>
      <c r="G4" s="251">
        <f t="shared" si="1"/>
        <v>0</v>
      </c>
      <c r="H4">
        <v>308578.05</v>
      </c>
      <c r="I4">
        <v>308578.05</v>
      </c>
      <c r="J4" s="232">
        <f t="shared" si="2"/>
        <v>0</v>
      </c>
      <c r="K4" s="251">
        <f t="shared" si="3"/>
        <v>0</v>
      </c>
      <c r="L4">
        <v>11.98</v>
      </c>
      <c r="M4">
        <v>11.98</v>
      </c>
      <c r="N4" s="232">
        <f t="shared" si="4"/>
        <v>0</v>
      </c>
      <c r="O4" s="251">
        <f t="shared" si="5"/>
        <v>0</v>
      </c>
      <c r="P4">
        <v>305490</v>
      </c>
      <c r="Q4">
        <v>305490</v>
      </c>
      <c r="R4" s="232">
        <f t="shared" si="6"/>
        <v>0</v>
      </c>
      <c r="S4" s="251">
        <f t="shared" si="7"/>
        <v>0</v>
      </c>
      <c r="T4" s="10"/>
    </row>
    <row r="5" spans="1:20" s="56" customFormat="1">
      <c r="A5" t="s">
        <v>233</v>
      </c>
      <c r="B5" t="s">
        <v>233</v>
      </c>
      <c r="C5" t="s">
        <v>234</v>
      </c>
      <c r="D5">
        <v>7600</v>
      </c>
      <c r="E5">
        <v>7600</v>
      </c>
      <c r="F5" s="232">
        <f t="shared" si="0"/>
        <v>0</v>
      </c>
      <c r="G5" s="251">
        <f t="shared" si="1"/>
        <v>0</v>
      </c>
      <c r="H5">
        <v>384646.17</v>
      </c>
      <c r="I5">
        <v>384646.17</v>
      </c>
      <c r="J5" s="232">
        <f t="shared" si="2"/>
        <v>0</v>
      </c>
      <c r="K5" s="251">
        <f t="shared" si="3"/>
        <v>0</v>
      </c>
      <c r="L5">
        <v>61.4</v>
      </c>
      <c r="M5">
        <v>61.4</v>
      </c>
      <c r="N5" s="232">
        <f t="shared" si="4"/>
        <v>0</v>
      </c>
      <c r="O5" s="251">
        <f t="shared" si="5"/>
        <v>0</v>
      </c>
      <c r="P5">
        <v>466640</v>
      </c>
      <c r="Q5">
        <v>466640</v>
      </c>
      <c r="R5" s="232">
        <f t="shared" si="6"/>
        <v>0</v>
      </c>
      <c r="S5" s="251">
        <f t="shared" si="7"/>
        <v>0</v>
      </c>
      <c r="T5" s="10"/>
    </row>
    <row r="6" spans="1:20" s="56" customFormat="1">
      <c r="A6" t="s">
        <v>235</v>
      </c>
      <c r="B6" t="s">
        <v>235</v>
      </c>
      <c r="C6" t="s">
        <v>236</v>
      </c>
      <c r="D6">
        <v>19595</v>
      </c>
      <c r="E6">
        <v>19595</v>
      </c>
      <c r="F6" s="232">
        <f t="shared" si="0"/>
        <v>0</v>
      </c>
      <c r="G6" s="251">
        <f t="shared" si="1"/>
        <v>0</v>
      </c>
      <c r="H6">
        <v>383570.45</v>
      </c>
      <c r="I6">
        <v>383570.45</v>
      </c>
      <c r="J6" s="232">
        <f t="shared" si="2"/>
        <v>0</v>
      </c>
      <c r="K6" s="251">
        <f t="shared" si="3"/>
        <v>0</v>
      </c>
      <c r="L6">
        <v>22.668960999999999</v>
      </c>
      <c r="M6">
        <v>22.668960999999999</v>
      </c>
      <c r="N6" s="232">
        <f t="shared" si="4"/>
        <v>0</v>
      </c>
      <c r="O6" s="251">
        <f t="shared" si="5"/>
        <v>0</v>
      </c>
      <c r="P6">
        <v>444198.29</v>
      </c>
      <c r="Q6">
        <v>444198.29</v>
      </c>
      <c r="R6" s="232">
        <f t="shared" si="6"/>
        <v>0</v>
      </c>
      <c r="S6" s="251">
        <f t="shared" si="7"/>
        <v>0</v>
      </c>
      <c r="T6" s="10"/>
    </row>
    <row r="7" spans="1:20" s="56" customFormat="1">
      <c r="A7" t="s">
        <v>237</v>
      </c>
      <c r="B7" t="s">
        <v>237</v>
      </c>
      <c r="C7" t="s">
        <v>238</v>
      </c>
      <c r="D7">
        <v>11100</v>
      </c>
      <c r="E7">
        <v>11100</v>
      </c>
      <c r="F7" s="232">
        <f t="shared" si="0"/>
        <v>0</v>
      </c>
      <c r="G7" s="251">
        <f t="shared" si="1"/>
        <v>0</v>
      </c>
      <c r="H7">
        <v>248404.67</v>
      </c>
      <c r="I7">
        <v>248404.67</v>
      </c>
      <c r="J7" s="232">
        <f t="shared" si="2"/>
        <v>0</v>
      </c>
      <c r="K7" s="251">
        <f t="shared" si="3"/>
        <v>0</v>
      </c>
      <c r="L7">
        <v>27.17</v>
      </c>
      <c r="M7">
        <v>27.17</v>
      </c>
      <c r="N7" s="232">
        <f t="shared" si="4"/>
        <v>0</v>
      </c>
      <c r="O7" s="251">
        <f t="shared" si="5"/>
        <v>0</v>
      </c>
      <c r="P7">
        <v>301587</v>
      </c>
      <c r="Q7">
        <v>301587</v>
      </c>
      <c r="R7" s="232">
        <f t="shared" si="6"/>
        <v>0</v>
      </c>
      <c r="S7" s="251">
        <f t="shared" si="7"/>
        <v>0</v>
      </c>
      <c r="T7" s="10"/>
    </row>
    <row r="8" spans="1:20" s="56" customFormat="1">
      <c r="A8" t="s">
        <v>239</v>
      </c>
      <c r="B8" t="s">
        <v>239</v>
      </c>
      <c r="C8" t="s">
        <v>240</v>
      </c>
      <c r="D8">
        <v>22850</v>
      </c>
      <c r="E8">
        <v>22850</v>
      </c>
      <c r="F8" s="232">
        <f t="shared" si="0"/>
        <v>0</v>
      </c>
      <c r="G8" s="251">
        <f t="shared" si="1"/>
        <v>0</v>
      </c>
      <c r="H8">
        <v>381405.8</v>
      </c>
      <c r="I8">
        <v>381405.8</v>
      </c>
      <c r="J8" s="232">
        <f t="shared" si="2"/>
        <v>0</v>
      </c>
      <c r="K8" s="251">
        <f t="shared" si="3"/>
        <v>0</v>
      </c>
      <c r="L8">
        <v>21.05</v>
      </c>
      <c r="M8">
        <v>21.05</v>
      </c>
      <c r="N8" s="232">
        <f t="shared" si="4"/>
        <v>0</v>
      </c>
      <c r="O8" s="251">
        <f t="shared" si="5"/>
        <v>0</v>
      </c>
      <c r="P8">
        <v>480992.5</v>
      </c>
      <c r="Q8">
        <v>480992.5</v>
      </c>
      <c r="R8" s="232">
        <f t="shared" si="6"/>
        <v>0</v>
      </c>
      <c r="S8" s="251">
        <f t="shared" si="7"/>
        <v>0</v>
      </c>
      <c r="T8" s="10"/>
    </row>
    <row r="9" spans="1:20" s="56" customFormat="1">
      <c r="A9" t="s">
        <v>241</v>
      </c>
      <c r="B9" t="s">
        <v>241</v>
      </c>
      <c r="C9" t="s">
        <v>242</v>
      </c>
      <c r="D9">
        <v>2200</v>
      </c>
      <c r="E9">
        <v>2200</v>
      </c>
      <c r="F9" s="232">
        <f t="shared" si="0"/>
        <v>0</v>
      </c>
      <c r="G9" s="251">
        <f t="shared" si="1"/>
        <v>0</v>
      </c>
      <c r="H9">
        <v>14559.45</v>
      </c>
      <c r="I9">
        <v>14559.45</v>
      </c>
      <c r="J9" s="232">
        <f t="shared" si="2"/>
        <v>0</v>
      </c>
      <c r="K9" s="251">
        <f t="shared" si="3"/>
        <v>0</v>
      </c>
      <c r="L9">
        <v>5.46</v>
      </c>
      <c r="M9">
        <v>5.46</v>
      </c>
      <c r="N9" s="232">
        <f t="shared" si="4"/>
        <v>0</v>
      </c>
      <c r="O9" s="251">
        <f t="shared" si="5"/>
        <v>0</v>
      </c>
      <c r="P9">
        <v>12012</v>
      </c>
      <c r="Q9">
        <v>12012</v>
      </c>
      <c r="R9" s="232">
        <f t="shared" si="6"/>
        <v>0</v>
      </c>
      <c r="S9" s="251">
        <f t="shared" si="7"/>
        <v>0</v>
      </c>
      <c r="T9" s="10"/>
    </row>
    <row r="10" spans="1:20" s="56" customFormat="1">
      <c r="A10" t="s">
        <v>243</v>
      </c>
      <c r="B10" t="s">
        <v>243</v>
      </c>
      <c r="C10" t="s">
        <v>244</v>
      </c>
      <c r="D10">
        <v>7100</v>
      </c>
      <c r="E10">
        <v>7100</v>
      </c>
      <c r="F10" s="232">
        <f t="shared" si="0"/>
        <v>0</v>
      </c>
      <c r="G10" s="251">
        <f t="shared" si="1"/>
        <v>0</v>
      </c>
      <c r="H10">
        <v>240952.87</v>
      </c>
      <c r="I10">
        <v>240952.87</v>
      </c>
      <c r="J10" s="232">
        <f t="shared" si="2"/>
        <v>0</v>
      </c>
      <c r="K10" s="251">
        <f t="shared" si="3"/>
        <v>0</v>
      </c>
      <c r="L10">
        <v>34.869999999999997</v>
      </c>
      <c r="M10">
        <v>34.869999999999997</v>
      </c>
      <c r="N10" s="232">
        <f t="shared" si="4"/>
        <v>0</v>
      </c>
      <c r="O10" s="251">
        <f t="shared" si="5"/>
        <v>0</v>
      </c>
      <c r="P10">
        <v>247577</v>
      </c>
      <c r="Q10">
        <v>247577</v>
      </c>
      <c r="R10" s="232">
        <f t="shared" si="6"/>
        <v>0</v>
      </c>
      <c r="S10" s="251">
        <f t="shared" si="7"/>
        <v>0</v>
      </c>
      <c r="T10" s="10"/>
    </row>
    <row r="11" spans="1:20" s="56" customFormat="1">
      <c r="A11" t="s">
        <v>245</v>
      </c>
      <c r="B11" t="s">
        <v>245</v>
      </c>
      <c r="C11" t="s">
        <v>246</v>
      </c>
      <c r="D11">
        <v>46521</v>
      </c>
      <c r="E11">
        <v>46521</v>
      </c>
      <c r="F11" s="232">
        <f t="shared" si="0"/>
        <v>0</v>
      </c>
      <c r="G11" s="251">
        <f t="shared" si="1"/>
        <v>0</v>
      </c>
      <c r="H11">
        <v>380021.15</v>
      </c>
      <c r="I11">
        <v>380021.15</v>
      </c>
      <c r="J11" s="232">
        <f t="shared" si="2"/>
        <v>0</v>
      </c>
      <c r="K11" s="251">
        <f t="shared" si="3"/>
        <v>0</v>
      </c>
      <c r="L11">
        <v>8.5081810000000004</v>
      </c>
      <c r="M11">
        <v>8.5081810000000004</v>
      </c>
      <c r="N11" s="232">
        <f t="shared" si="4"/>
        <v>0</v>
      </c>
      <c r="O11" s="251">
        <f t="shared" si="5"/>
        <v>0</v>
      </c>
      <c r="P11">
        <v>395809.08</v>
      </c>
      <c r="Q11">
        <v>395809.08</v>
      </c>
      <c r="R11" s="232">
        <f t="shared" si="6"/>
        <v>0</v>
      </c>
      <c r="S11" s="251">
        <f t="shared" si="7"/>
        <v>0</v>
      </c>
      <c r="T11" s="10"/>
    </row>
    <row r="12" spans="1:20" s="56" customFormat="1">
      <c r="A12" t="s">
        <v>247</v>
      </c>
      <c r="B12" t="s">
        <v>247</v>
      </c>
      <c r="C12" t="s">
        <v>248</v>
      </c>
      <c r="D12">
        <v>1930</v>
      </c>
      <c r="E12">
        <v>1930</v>
      </c>
      <c r="F12" s="232">
        <f t="shared" si="0"/>
        <v>0</v>
      </c>
      <c r="G12" s="251">
        <f t="shared" si="1"/>
        <v>0</v>
      </c>
      <c r="H12">
        <v>393778.95</v>
      </c>
      <c r="I12">
        <v>393778.95</v>
      </c>
      <c r="J12" s="232">
        <f t="shared" si="2"/>
        <v>0</v>
      </c>
      <c r="K12" s="251">
        <f t="shared" si="3"/>
        <v>0</v>
      </c>
      <c r="L12">
        <v>225.989228</v>
      </c>
      <c r="M12">
        <v>225.989228</v>
      </c>
      <c r="N12" s="232">
        <f t="shared" si="4"/>
        <v>0</v>
      </c>
      <c r="O12" s="251">
        <f t="shared" si="5"/>
        <v>0</v>
      </c>
      <c r="P12">
        <v>436159.21</v>
      </c>
      <c r="Q12">
        <v>436159.21</v>
      </c>
      <c r="R12" s="232">
        <f t="shared" si="6"/>
        <v>0</v>
      </c>
      <c r="S12" s="251">
        <f t="shared" si="7"/>
        <v>0</v>
      </c>
      <c r="T12" s="10"/>
    </row>
    <row r="13" spans="1:20" s="56" customFormat="1">
      <c r="A13" t="s">
        <v>249</v>
      </c>
      <c r="B13" t="s">
        <v>249</v>
      </c>
      <c r="C13" t="s">
        <v>250</v>
      </c>
      <c r="D13">
        <v>4299</v>
      </c>
      <c r="E13">
        <v>4299</v>
      </c>
      <c r="F13" s="232">
        <f t="shared" si="0"/>
        <v>0</v>
      </c>
      <c r="G13" s="251">
        <f t="shared" si="1"/>
        <v>0</v>
      </c>
      <c r="H13">
        <v>468043.14</v>
      </c>
      <c r="I13">
        <v>468043.14</v>
      </c>
      <c r="J13" s="232">
        <f t="shared" si="2"/>
        <v>0</v>
      </c>
      <c r="K13" s="251">
        <f t="shared" si="3"/>
        <v>0</v>
      </c>
      <c r="L13">
        <v>101.951959</v>
      </c>
      <c r="M13">
        <v>101.951959</v>
      </c>
      <c r="N13" s="232">
        <f t="shared" si="4"/>
        <v>0</v>
      </c>
      <c r="O13" s="251">
        <f t="shared" si="5"/>
        <v>0</v>
      </c>
      <c r="P13">
        <v>438291.47</v>
      </c>
      <c r="Q13">
        <v>438291.47</v>
      </c>
      <c r="R13" s="232">
        <f t="shared" si="6"/>
        <v>0</v>
      </c>
      <c r="S13" s="251">
        <f t="shared" si="7"/>
        <v>0</v>
      </c>
      <c r="T13" s="10"/>
    </row>
    <row r="14" spans="1:20" s="56" customFormat="1">
      <c r="A14" t="s">
        <v>251</v>
      </c>
      <c r="B14" t="s">
        <v>251</v>
      </c>
      <c r="C14" t="s">
        <v>252</v>
      </c>
      <c r="D14">
        <v>13189</v>
      </c>
      <c r="E14">
        <v>13189</v>
      </c>
      <c r="F14" s="232">
        <f t="shared" si="0"/>
        <v>0</v>
      </c>
      <c r="G14" s="251">
        <f t="shared" si="1"/>
        <v>0</v>
      </c>
      <c r="H14">
        <v>298248.34000000003</v>
      </c>
      <c r="I14">
        <v>298248.34000000003</v>
      </c>
      <c r="J14" s="232">
        <f t="shared" si="2"/>
        <v>0</v>
      </c>
      <c r="K14" s="251">
        <f t="shared" si="3"/>
        <v>0</v>
      </c>
      <c r="L14">
        <v>20.754781000000001</v>
      </c>
      <c r="M14">
        <v>20.754781000000001</v>
      </c>
      <c r="N14" s="232">
        <f t="shared" si="4"/>
        <v>0</v>
      </c>
      <c r="O14" s="251">
        <f t="shared" si="5"/>
        <v>0</v>
      </c>
      <c r="P14">
        <v>273734.81</v>
      </c>
      <c r="Q14">
        <v>273734.81</v>
      </c>
      <c r="R14" s="232">
        <f t="shared" si="6"/>
        <v>0</v>
      </c>
      <c r="S14" s="251">
        <f t="shared" si="7"/>
        <v>0</v>
      </c>
      <c r="T14" s="10"/>
    </row>
    <row r="15" spans="1:20" s="56" customFormat="1">
      <c r="A15" t="s">
        <v>253</v>
      </c>
      <c r="B15" t="s">
        <v>253</v>
      </c>
      <c r="C15" t="s">
        <v>254</v>
      </c>
      <c r="D15">
        <v>5682</v>
      </c>
      <c r="E15">
        <v>5682</v>
      </c>
      <c r="F15" s="232">
        <f t="shared" si="0"/>
        <v>0</v>
      </c>
      <c r="G15" s="251">
        <f t="shared" si="1"/>
        <v>0</v>
      </c>
      <c r="H15">
        <v>560283.93999999994</v>
      </c>
      <c r="I15">
        <v>560283.93999999994</v>
      </c>
      <c r="J15" s="232">
        <f t="shared" si="2"/>
        <v>0</v>
      </c>
      <c r="K15" s="251">
        <f t="shared" si="3"/>
        <v>0</v>
      </c>
      <c r="L15">
        <v>140.25106299999999</v>
      </c>
      <c r="M15">
        <v>140.25106299999999</v>
      </c>
      <c r="N15" s="232">
        <f t="shared" si="4"/>
        <v>0</v>
      </c>
      <c r="O15" s="251">
        <f t="shared" si="5"/>
        <v>0</v>
      </c>
      <c r="P15">
        <v>796906.54</v>
      </c>
      <c r="Q15">
        <v>796906.54</v>
      </c>
      <c r="R15" s="232">
        <f t="shared" si="6"/>
        <v>0</v>
      </c>
      <c r="S15" s="251">
        <f t="shared" si="7"/>
        <v>0</v>
      </c>
      <c r="T15" s="10"/>
    </row>
    <row r="16" spans="1:20" s="56" customFormat="1">
      <c r="A16" t="s">
        <v>255</v>
      </c>
      <c r="B16" t="s">
        <v>255</v>
      </c>
      <c r="C16" t="s">
        <v>256</v>
      </c>
      <c r="D16">
        <v>6185</v>
      </c>
      <c r="E16">
        <v>6185</v>
      </c>
      <c r="F16" s="232">
        <f t="shared" si="0"/>
        <v>0</v>
      </c>
      <c r="G16" s="251">
        <f t="shared" si="1"/>
        <v>0</v>
      </c>
      <c r="H16">
        <v>538929.36</v>
      </c>
      <c r="I16">
        <v>538929.36</v>
      </c>
      <c r="J16" s="232">
        <f t="shared" si="2"/>
        <v>0</v>
      </c>
      <c r="K16" s="251">
        <f t="shared" si="3"/>
        <v>0</v>
      </c>
      <c r="L16">
        <v>87.664209999999997</v>
      </c>
      <c r="M16">
        <v>87.664209999999997</v>
      </c>
      <c r="N16" s="232">
        <f t="shared" si="4"/>
        <v>0</v>
      </c>
      <c r="O16" s="251">
        <f t="shared" si="5"/>
        <v>0</v>
      </c>
      <c r="P16">
        <v>542203.14</v>
      </c>
      <c r="Q16">
        <v>542203.14</v>
      </c>
      <c r="R16" s="232">
        <f t="shared" si="6"/>
        <v>0</v>
      </c>
      <c r="S16" s="251">
        <f t="shared" si="7"/>
        <v>0</v>
      </c>
      <c r="T16" s="10"/>
    </row>
    <row r="17" spans="1:20" s="56" customFormat="1">
      <c r="A17" t="s">
        <v>257</v>
      </c>
      <c r="B17" t="s">
        <v>257</v>
      </c>
      <c r="C17" t="s">
        <v>258</v>
      </c>
      <c r="D17">
        <v>43761</v>
      </c>
      <c r="E17">
        <v>43761</v>
      </c>
      <c r="F17" s="232">
        <f t="shared" si="0"/>
        <v>0</v>
      </c>
      <c r="G17" s="251">
        <f t="shared" si="1"/>
        <v>0</v>
      </c>
      <c r="H17">
        <v>470067.89</v>
      </c>
      <c r="I17">
        <v>470067.89</v>
      </c>
      <c r="J17" s="232">
        <f t="shared" si="2"/>
        <v>0</v>
      </c>
      <c r="K17" s="251">
        <f t="shared" si="3"/>
        <v>0</v>
      </c>
      <c r="L17">
        <v>8.8096110000000003</v>
      </c>
      <c r="M17">
        <v>8.8096110000000003</v>
      </c>
      <c r="N17" s="232">
        <f t="shared" si="4"/>
        <v>0</v>
      </c>
      <c r="O17" s="251">
        <f t="shared" si="5"/>
        <v>0</v>
      </c>
      <c r="P17">
        <v>385517.39</v>
      </c>
      <c r="Q17">
        <v>385517.39</v>
      </c>
      <c r="R17" s="232">
        <f t="shared" si="6"/>
        <v>0</v>
      </c>
      <c r="S17" s="251">
        <f t="shared" si="7"/>
        <v>0</v>
      </c>
      <c r="T17" s="10"/>
    </row>
    <row r="18" spans="1:20" s="56" customFormat="1">
      <c r="A18" t="s">
        <v>259</v>
      </c>
      <c r="B18" t="s">
        <v>259</v>
      </c>
      <c r="C18" t="s">
        <v>260</v>
      </c>
      <c r="D18">
        <v>21421</v>
      </c>
      <c r="E18">
        <v>21421</v>
      </c>
      <c r="F18" s="232">
        <f t="shared" si="0"/>
        <v>0</v>
      </c>
      <c r="G18" s="251">
        <f t="shared" si="1"/>
        <v>0</v>
      </c>
      <c r="H18">
        <v>337639.67</v>
      </c>
      <c r="I18">
        <v>337639.67</v>
      </c>
      <c r="J18" s="232">
        <f t="shared" si="2"/>
        <v>0</v>
      </c>
      <c r="K18" s="251">
        <f t="shared" si="3"/>
        <v>0</v>
      </c>
      <c r="L18">
        <v>10.688964</v>
      </c>
      <c r="M18">
        <v>10.688964</v>
      </c>
      <c r="N18" s="232">
        <f t="shared" si="4"/>
        <v>0</v>
      </c>
      <c r="O18" s="251">
        <f t="shared" si="5"/>
        <v>0</v>
      </c>
      <c r="P18">
        <v>228968.29</v>
      </c>
      <c r="Q18">
        <v>228968.29</v>
      </c>
      <c r="R18" s="232">
        <f t="shared" si="6"/>
        <v>0</v>
      </c>
      <c r="S18" s="251">
        <f t="shared" si="7"/>
        <v>0</v>
      </c>
      <c r="T18" s="10"/>
    </row>
    <row r="19" spans="1:20" s="56" customFormat="1">
      <c r="A19" t="s">
        <v>261</v>
      </c>
      <c r="B19" t="s">
        <v>261</v>
      </c>
      <c r="C19" t="s">
        <v>262</v>
      </c>
      <c r="D19">
        <v>25900</v>
      </c>
      <c r="E19">
        <v>25900</v>
      </c>
      <c r="F19" s="232">
        <f t="shared" si="0"/>
        <v>0</v>
      </c>
      <c r="G19" s="251">
        <f t="shared" si="1"/>
        <v>0</v>
      </c>
      <c r="H19">
        <v>266503.55</v>
      </c>
      <c r="I19">
        <v>266503.55</v>
      </c>
      <c r="J19" s="232">
        <f t="shared" si="2"/>
        <v>0</v>
      </c>
      <c r="K19" s="251">
        <f t="shared" si="3"/>
        <v>0</v>
      </c>
      <c r="L19">
        <v>13.765014000000001</v>
      </c>
      <c r="M19">
        <v>13.765014000000001</v>
      </c>
      <c r="N19" s="232">
        <f t="shared" si="4"/>
        <v>0</v>
      </c>
      <c r="O19" s="251">
        <f t="shared" si="5"/>
        <v>0</v>
      </c>
      <c r="P19">
        <v>356513.88</v>
      </c>
      <c r="Q19">
        <v>356513.88</v>
      </c>
      <c r="R19" s="232">
        <f t="shared" si="6"/>
        <v>0</v>
      </c>
      <c r="S19" s="251">
        <f t="shared" si="7"/>
        <v>0</v>
      </c>
      <c r="T19" s="10"/>
    </row>
    <row r="20" spans="1:20" s="56" customFormat="1">
      <c r="A20" t="s">
        <v>263</v>
      </c>
      <c r="B20" t="s">
        <v>263</v>
      </c>
      <c r="C20" t="s">
        <v>264</v>
      </c>
      <c r="D20">
        <v>44148</v>
      </c>
      <c r="E20">
        <v>44148</v>
      </c>
      <c r="F20" s="232">
        <f t="shared" si="0"/>
        <v>0</v>
      </c>
      <c r="G20" s="251">
        <f t="shared" si="1"/>
        <v>0</v>
      </c>
      <c r="H20">
        <v>500807.85</v>
      </c>
      <c r="I20">
        <v>500807.85</v>
      </c>
      <c r="J20" s="232">
        <f t="shared" si="2"/>
        <v>0</v>
      </c>
      <c r="K20" s="251">
        <f t="shared" si="3"/>
        <v>0</v>
      </c>
      <c r="L20">
        <v>10.638498999999999</v>
      </c>
      <c r="M20">
        <v>10.638498999999999</v>
      </c>
      <c r="N20" s="232">
        <f t="shared" si="4"/>
        <v>0</v>
      </c>
      <c r="O20" s="251">
        <f t="shared" si="5"/>
        <v>0</v>
      </c>
      <c r="P20">
        <v>469668.46</v>
      </c>
      <c r="Q20">
        <v>469668.46</v>
      </c>
      <c r="R20" s="232">
        <f t="shared" si="6"/>
        <v>0</v>
      </c>
      <c r="S20" s="251">
        <f t="shared" si="7"/>
        <v>0</v>
      </c>
      <c r="T20" s="10"/>
    </row>
    <row r="21" spans="1:20" s="56" customFormat="1">
      <c r="A21" t="s">
        <v>265</v>
      </c>
      <c r="B21" t="s">
        <v>265</v>
      </c>
      <c r="C21" t="s">
        <v>266</v>
      </c>
      <c r="D21">
        <v>12100</v>
      </c>
      <c r="E21">
        <v>12100</v>
      </c>
      <c r="F21" s="232">
        <f t="shared" si="0"/>
        <v>0</v>
      </c>
      <c r="G21" s="251">
        <f t="shared" si="1"/>
        <v>0</v>
      </c>
      <c r="H21">
        <v>496643.05</v>
      </c>
      <c r="I21">
        <v>496643.05</v>
      </c>
      <c r="J21" s="232">
        <f t="shared" si="2"/>
        <v>0</v>
      </c>
      <c r="K21" s="251">
        <f t="shared" si="3"/>
        <v>0</v>
      </c>
      <c r="L21">
        <v>40.176721999999998</v>
      </c>
      <c r="M21">
        <v>40.176721999999998</v>
      </c>
      <c r="N21" s="232">
        <f t="shared" si="4"/>
        <v>0</v>
      </c>
      <c r="O21" s="251">
        <f t="shared" si="5"/>
        <v>0</v>
      </c>
      <c r="P21">
        <v>486138.34</v>
      </c>
      <c r="Q21">
        <v>486138.34</v>
      </c>
      <c r="R21" s="232">
        <f t="shared" si="6"/>
        <v>0</v>
      </c>
      <c r="S21" s="251">
        <f t="shared" si="7"/>
        <v>0</v>
      </c>
      <c r="T21" s="10"/>
    </row>
    <row r="22" spans="1:20" s="56" customFormat="1">
      <c r="A22" t="s">
        <v>267</v>
      </c>
      <c r="B22" t="s">
        <v>267</v>
      </c>
      <c r="C22" t="s">
        <v>268</v>
      </c>
      <c r="D22">
        <v>2567</v>
      </c>
      <c r="E22">
        <v>2567</v>
      </c>
      <c r="F22" s="232">
        <f t="shared" si="0"/>
        <v>0</v>
      </c>
      <c r="G22" s="251">
        <f t="shared" si="1"/>
        <v>0</v>
      </c>
      <c r="H22">
        <v>261676.43</v>
      </c>
      <c r="I22">
        <v>261676.43</v>
      </c>
      <c r="J22" s="232">
        <f t="shared" si="2"/>
        <v>0</v>
      </c>
      <c r="K22" s="251">
        <f t="shared" si="3"/>
        <v>0</v>
      </c>
      <c r="L22">
        <v>140.62340399999999</v>
      </c>
      <c r="M22">
        <v>140.62340399999999</v>
      </c>
      <c r="N22" s="232">
        <f t="shared" si="4"/>
        <v>0</v>
      </c>
      <c r="O22" s="251">
        <f t="shared" si="5"/>
        <v>0</v>
      </c>
      <c r="P22">
        <v>360980.28</v>
      </c>
      <c r="Q22">
        <v>360980.28</v>
      </c>
      <c r="R22" s="232">
        <f t="shared" si="6"/>
        <v>0</v>
      </c>
      <c r="S22" s="251">
        <f t="shared" si="7"/>
        <v>0</v>
      </c>
      <c r="T22" s="10"/>
    </row>
    <row r="23" spans="1:20" s="56" customFormat="1">
      <c r="A23" t="s">
        <v>269</v>
      </c>
      <c r="B23" t="s">
        <v>269</v>
      </c>
      <c r="C23" t="s">
        <v>270</v>
      </c>
      <c r="D23">
        <v>4300</v>
      </c>
      <c r="E23">
        <v>4300</v>
      </c>
      <c r="F23" s="232">
        <f t="shared" si="0"/>
        <v>0</v>
      </c>
      <c r="G23" s="251">
        <f t="shared" si="1"/>
        <v>0</v>
      </c>
      <c r="H23">
        <v>235739.49</v>
      </c>
      <c r="I23">
        <v>235739.49</v>
      </c>
      <c r="J23" s="232">
        <f t="shared" si="2"/>
        <v>0</v>
      </c>
      <c r="K23" s="251">
        <f t="shared" si="3"/>
        <v>0</v>
      </c>
      <c r="L23">
        <v>59.422891</v>
      </c>
      <c r="M23">
        <v>59.422891</v>
      </c>
      <c r="N23" s="232">
        <f t="shared" si="4"/>
        <v>0</v>
      </c>
      <c r="O23" s="251">
        <f t="shared" si="5"/>
        <v>0</v>
      </c>
      <c r="P23">
        <v>255518.43</v>
      </c>
      <c r="Q23">
        <v>255518.43</v>
      </c>
      <c r="R23" s="232">
        <f t="shared" si="6"/>
        <v>0</v>
      </c>
      <c r="S23" s="251">
        <f t="shared" si="7"/>
        <v>0</v>
      </c>
      <c r="T23" s="10"/>
    </row>
    <row r="24" spans="1:20" s="56" customFormat="1">
      <c r="A24" t="s">
        <v>271</v>
      </c>
      <c r="B24" t="s">
        <v>271</v>
      </c>
      <c r="C24" t="s">
        <v>272</v>
      </c>
      <c r="D24">
        <v>6900</v>
      </c>
      <c r="E24">
        <v>6900</v>
      </c>
      <c r="F24" s="232">
        <f t="shared" si="0"/>
        <v>0</v>
      </c>
      <c r="G24" s="251">
        <f t="shared" si="1"/>
        <v>0</v>
      </c>
      <c r="H24">
        <v>262986.51</v>
      </c>
      <c r="I24">
        <v>262986.51</v>
      </c>
      <c r="J24" s="232">
        <f t="shared" si="2"/>
        <v>0</v>
      </c>
      <c r="K24" s="251">
        <f t="shared" si="3"/>
        <v>0</v>
      </c>
      <c r="L24">
        <v>44.732846000000002</v>
      </c>
      <c r="M24">
        <v>44.732846000000002</v>
      </c>
      <c r="N24" s="232">
        <f t="shared" si="4"/>
        <v>0</v>
      </c>
      <c r="O24" s="251">
        <f t="shared" si="5"/>
        <v>0</v>
      </c>
      <c r="P24">
        <v>308656.63</v>
      </c>
      <c r="Q24">
        <v>308656.63</v>
      </c>
      <c r="R24" s="232">
        <f t="shared" si="6"/>
        <v>0</v>
      </c>
      <c r="S24" s="251">
        <f t="shared" si="7"/>
        <v>0</v>
      </c>
      <c r="T24" s="10"/>
    </row>
    <row r="25" spans="1:20" s="56" customFormat="1">
      <c r="A25" t="s">
        <v>273</v>
      </c>
      <c r="B25" t="s">
        <v>273</v>
      </c>
      <c r="C25" t="s">
        <v>274</v>
      </c>
      <c r="D25">
        <v>5100</v>
      </c>
      <c r="E25">
        <v>5100</v>
      </c>
      <c r="F25" s="232">
        <f t="shared" si="0"/>
        <v>0</v>
      </c>
      <c r="G25" s="251">
        <f t="shared" si="1"/>
        <v>0</v>
      </c>
      <c r="H25">
        <v>535678.92000000004</v>
      </c>
      <c r="I25">
        <v>535678.92000000004</v>
      </c>
      <c r="J25" s="232">
        <f t="shared" si="2"/>
        <v>0</v>
      </c>
      <c r="K25" s="251">
        <f t="shared" si="3"/>
        <v>0</v>
      </c>
      <c r="L25">
        <v>155.414423</v>
      </c>
      <c r="M25">
        <v>155.414423</v>
      </c>
      <c r="N25" s="232">
        <f t="shared" si="4"/>
        <v>0</v>
      </c>
      <c r="O25" s="251">
        <f t="shared" si="5"/>
        <v>0</v>
      </c>
      <c r="P25">
        <v>792613.56</v>
      </c>
      <c r="Q25">
        <v>792613.56</v>
      </c>
      <c r="R25" s="232">
        <f t="shared" si="6"/>
        <v>0</v>
      </c>
      <c r="S25" s="251">
        <f t="shared" si="7"/>
        <v>0</v>
      </c>
      <c r="T25" s="10"/>
    </row>
    <row r="26" spans="1:20" s="56" customFormat="1">
      <c r="A26" t="s">
        <v>275</v>
      </c>
      <c r="B26" t="s">
        <v>275</v>
      </c>
      <c r="C26" t="s">
        <v>276</v>
      </c>
      <c r="D26">
        <v>39500</v>
      </c>
      <c r="E26">
        <v>39500</v>
      </c>
      <c r="F26" s="232">
        <f t="shared" si="0"/>
        <v>0</v>
      </c>
      <c r="G26" s="251">
        <f t="shared" si="1"/>
        <v>0</v>
      </c>
      <c r="H26">
        <v>235017.74</v>
      </c>
      <c r="I26">
        <v>235017.74</v>
      </c>
      <c r="J26" s="232">
        <f t="shared" si="2"/>
        <v>0</v>
      </c>
      <c r="K26" s="251">
        <f t="shared" si="3"/>
        <v>0</v>
      </c>
      <c r="L26">
        <v>5.1921400000000002</v>
      </c>
      <c r="M26">
        <v>5.1921400000000002</v>
      </c>
      <c r="N26" s="232">
        <f t="shared" si="4"/>
        <v>0</v>
      </c>
      <c r="O26" s="251">
        <f t="shared" si="5"/>
        <v>0</v>
      </c>
      <c r="P26">
        <v>205089.51</v>
      </c>
      <c r="Q26">
        <v>205089.51</v>
      </c>
      <c r="R26" s="232">
        <f t="shared" si="6"/>
        <v>0</v>
      </c>
      <c r="S26" s="251">
        <f t="shared" si="7"/>
        <v>0</v>
      </c>
      <c r="T26" s="10"/>
    </row>
    <row r="27" spans="1:20" s="56" customFormat="1">
      <c r="A27" t="s">
        <v>277</v>
      </c>
      <c r="B27" t="s">
        <v>277</v>
      </c>
      <c r="C27" t="s">
        <v>278</v>
      </c>
      <c r="D27">
        <v>16600</v>
      </c>
      <c r="E27">
        <v>16600</v>
      </c>
      <c r="F27" s="232">
        <f t="shared" si="0"/>
        <v>0</v>
      </c>
      <c r="G27" s="251">
        <f t="shared" si="1"/>
        <v>0</v>
      </c>
      <c r="H27">
        <v>265684.33</v>
      </c>
      <c r="I27">
        <v>265684.33</v>
      </c>
      <c r="J27" s="232">
        <f t="shared" si="2"/>
        <v>0</v>
      </c>
      <c r="K27" s="251">
        <f t="shared" si="3"/>
        <v>0</v>
      </c>
      <c r="L27">
        <v>16.811634000000002</v>
      </c>
      <c r="M27">
        <v>16.811634000000002</v>
      </c>
      <c r="N27" s="232">
        <f t="shared" si="4"/>
        <v>0</v>
      </c>
      <c r="O27" s="251">
        <f t="shared" si="5"/>
        <v>0</v>
      </c>
      <c r="P27">
        <v>279073.13</v>
      </c>
      <c r="Q27">
        <v>279073.13</v>
      </c>
      <c r="R27" s="232">
        <f t="shared" si="6"/>
        <v>0</v>
      </c>
      <c r="S27" s="251">
        <f t="shared" si="7"/>
        <v>0</v>
      </c>
      <c r="T27" s="10"/>
    </row>
    <row r="28" spans="1:20" s="56" customFormat="1">
      <c r="A28" t="s">
        <v>279</v>
      </c>
      <c r="B28" t="s">
        <v>279</v>
      </c>
      <c r="C28" t="s">
        <v>280</v>
      </c>
      <c r="D28">
        <v>16048</v>
      </c>
      <c r="E28">
        <v>16048</v>
      </c>
      <c r="F28" s="232">
        <f t="shared" si="0"/>
        <v>0</v>
      </c>
      <c r="G28" s="251">
        <f t="shared" si="1"/>
        <v>0</v>
      </c>
      <c r="H28">
        <v>269595.19</v>
      </c>
      <c r="I28">
        <v>269595.19</v>
      </c>
      <c r="J28" s="232">
        <f t="shared" si="2"/>
        <v>0</v>
      </c>
      <c r="K28" s="251">
        <f t="shared" si="3"/>
        <v>0</v>
      </c>
      <c r="L28">
        <v>21.040039</v>
      </c>
      <c r="M28">
        <v>21.040039</v>
      </c>
      <c r="N28" s="232">
        <f t="shared" si="4"/>
        <v>0</v>
      </c>
      <c r="O28" s="251">
        <f t="shared" si="5"/>
        <v>0</v>
      </c>
      <c r="P28">
        <v>337650.54</v>
      </c>
      <c r="Q28">
        <v>337650.54</v>
      </c>
      <c r="R28" s="232">
        <f t="shared" si="6"/>
        <v>0</v>
      </c>
      <c r="S28" s="251">
        <f t="shared" si="7"/>
        <v>0</v>
      </c>
      <c r="T28" s="10"/>
    </row>
    <row r="29" spans="1:20" s="56" customFormat="1">
      <c r="A29" t="s">
        <v>281</v>
      </c>
      <c r="B29" t="s">
        <v>281</v>
      </c>
      <c r="C29" t="s">
        <v>282</v>
      </c>
      <c r="D29">
        <v>23929</v>
      </c>
      <c r="E29">
        <v>23929</v>
      </c>
      <c r="F29" s="232">
        <f t="shared" si="0"/>
        <v>0</v>
      </c>
      <c r="G29" s="251">
        <f t="shared" si="1"/>
        <v>0</v>
      </c>
      <c r="H29">
        <v>506081.99</v>
      </c>
      <c r="I29">
        <v>506081.99</v>
      </c>
      <c r="J29" s="232">
        <f t="shared" si="2"/>
        <v>0</v>
      </c>
      <c r="K29" s="251">
        <f t="shared" si="3"/>
        <v>0</v>
      </c>
      <c r="L29">
        <v>27.419871000000001</v>
      </c>
      <c r="M29">
        <v>27.419871000000001</v>
      </c>
      <c r="N29" s="232">
        <f t="shared" si="4"/>
        <v>0</v>
      </c>
      <c r="O29" s="251">
        <f t="shared" si="5"/>
        <v>0</v>
      </c>
      <c r="P29">
        <v>656130.09</v>
      </c>
      <c r="Q29">
        <v>656130.09</v>
      </c>
      <c r="R29" s="232">
        <f t="shared" si="6"/>
        <v>0</v>
      </c>
      <c r="S29" s="251">
        <f t="shared" si="7"/>
        <v>0</v>
      </c>
      <c r="T29" s="10"/>
    </row>
    <row r="30" spans="1:20" s="56" customFormat="1">
      <c r="A30" t="s">
        <v>283</v>
      </c>
      <c r="B30" t="s">
        <v>283</v>
      </c>
      <c r="C30" t="s">
        <v>284</v>
      </c>
      <c r="D30">
        <v>13300</v>
      </c>
      <c r="E30">
        <v>13300</v>
      </c>
      <c r="F30" s="232">
        <f t="shared" si="0"/>
        <v>0</v>
      </c>
      <c r="G30" s="251">
        <f t="shared" si="1"/>
        <v>0</v>
      </c>
      <c r="H30">
        <v>472334.72</v>
      </c>
      <c r="I30">
        <v>472334.72</v>
      </c>
      <c r="J30" s="232">
        <f t="shared" si="2"/>
        <v>0</v>
      </c>
      <c r="K30" s="251">
        <f t="shared" si="3"/>
        <v>0</v>
      </c>
      <c r="L30">
        <v>30.650283000000002</v>
      </c>
      <c r="M30">
        <v>30.650283000000002</v>
      </c>
      <c r="N30" s="232">
        <f t="shared" si="4"/>
        <v>0</v>
      </c>
      <c r="O30" s="251">
        <f t="shared" si="5"/>
        <v>0</v>
      </c>
      <c r="P30">
        <v>407648.76</v>
      </c>
      <c r="Q30">
        <v>407648.76</v>
      </c>
      <c r="R30" s="232">
        <f t="shared" si="6"/>
        <v>0</v>
      </c>
      <c r="S30" s="251">
        <f t="shared" si="7"/>
        <v>0</v>
      </c>
      <c r="T30" s="10"/>
    </row>
    <row r="31" spans="1:20" s="56" customFormat="1">
      <c r="A31" t="s">
        <v>285</v>
      </c>
      <c r="B31" t="s">
        <v>285</v>
      </c>
      <c r="C31" t="s">
        <v>286</v>
      </c>
      <c r="D31">
        <v>3800</v>
      </c>
      <c r="E31">
        <v>3800</v>
      </c>
      <c r="F31" s="232">
        <f t="shared" si="0"/>
        <v>0</v>
      </c>
      <c r="G31" s="251">
        <f t="shared" si="1"/>
        <v>0</v>
      </c>
      <c r="H31">
        <v>248837.76000000001</v>
      </c>
      <c r="I31">
        <v>248837.76000000001</v>
      </c>
      <c r="J31" s="232">
        <f t="shared" si="2"/>
        <v>0</v>
      </c>
      <c r="K31" s="251">
        <f t="shared" si="3"/>
        <v>0</v>
      </c>
      <c r="L31">
        <v>90.017948000000004</v>
      </c>
      <c r="M31">
        <v>90.017948000000004</v>
      </c>
      <c r="N31" s="232">
        <f t="shared" si="4"/>
        <v>0</v>
      </c>
      <c r="O31" s="251">
        <f t="shared" si="5"/>
        <v>0</v>
      </c>
      <c r="P31">
        <v>342068.2</v>
      </c>
      <c r="Q31">
        <v>342068.2</v>
      </c>
      <c r="R31" s="232">
        <f t="shared" si="6"/>
        <v>0</v>
      </c>
      <c r="S31" s="251">
        <f t="shared" si="7"/>
        <v>0</v>
      </c>
      <c r="T31" s="10"/>
    </row>
    <row r="32" spans="1:20" s="56" customFormat="1">
      <c r="A32" t="s">
        <v>287</v>
      </c>
      <c r="B32" t="s">
        <v>287</v>
      </c>
      <c r="C32" t="s">
        <v>288</v>
      </c>
      <c r="D32">
        <v>31600</v>
      </c>
      <c r="E32">
        <v>31600</v>
      </c>
      <c r="F32" s="232">
        <f t="shared" si="0"/>
        <v>0</v>
      </c>
      <c r="G32" s="251">
        <f t="shared" si="1"/>
        <v>0</v>
      </c>
      <c r="H32">
        <v>508717.84</v>
      </c>
      <c r="I32">
        <v>508717.84</v>
      </c>
      <c r="J32" s="232">
        <f t="shared" si="2"/>
        <v>0</v>
      </c>
      <c r="K32" s="251">
        <f t="shared" si="3"/>
        <v>0</v>
      </c>
      <c r="L32">
        <v>23.87</v>
      </c>
      <c r="M32">
        <v>23.87</v>
      </c>
      <c r="N32" s="232">
        <f t="shared" si="4"/>
        <v>0</v>
      </c>
      <c r="O32" s="251">
        <f t="shared" si="5"/>
        <v>0</v>
      </c>
      <c r="P32">
        <v>754292</v>
      </c>
      <c r="Q32">
        <v>754292</v>
      </c>
      <c r="R32" s="232">
        <f t="shared" si="6"/>
        <v>0</v>
      </c>
      <c r="S32" s="251">
        <f t="shared" si="7"/>
        <v>0</v>
      </c>
      <c r="T32" s="10"/>
    </row>
    <row r="33" spans="1:20" s="56" customFormat="1">
      <c r="A33" t="s">
        <v>289</v>
      </c>
      <c r="B33" t="s">
        <v>289</v>
      </c>
      <c r="C33" t="s">
        <v>290</v>
      </c>
      <c r="D33">
        <v>5850</v>
      </c>
      <c r="E33">
        <v>5850</v>
      </c>
      <c r="F33" s="232">
        <f t="shared" si="0"/>
        <v>0</v>
      </c>
      <c r="G33" s="251">
        <f t="shared" si="1"/>
        <v>0</v>
      </c>
      <c r="H33">
        <v>608001.23</v>
      </c>
      <c r="I33">
        <v>608001.23</v>
      </c>
      <c r="J33" s="232">
        <f t="shared" si="2"/>
        <v>0</v>
      </c>
      <c r="K33" s="251">
        <f t="shared" si="3"/>
        <v>0</v>
      </c>
      <c r="L33">
        <v>97.36</v>
      </c>
      <c r="M33">
        <v>97.36</v>
      </c>
      <c r="N33" s="232">
        <f t="shared" si="4"/>
        <v>0</v>
      </c>
      <c r="O33" s="251">
        <f t="shared" si="5"/>
        <v>0</v>
      </c>
      <c r="P33">
        <v>569556</v>
      </c>
      <c r="Q33">
        <v>569556</v>
      </c>
      <c r="R33" s="232">
        <f t="shared" si="6"/>
        <v>0</v>
      </c>
      <c r="S33" s="251">
        <f t="shared" si="7"/>
        <v>0</v>
      </c>
      <c r="T33" s="10"/>
    </row>
    <row r="34" spans="1:20" s="56" customFormat="1">
      <c r="A34" t="s">
        <v>291</v>
      </c>
      <c r="B34" t="s">
        <v>291</v>
      </c>
      <c r="C34" t="s">
        <v>292</v>
      </c>
      <c r="D34">
        <v>15600</v>
      </c>
      <c r="E34">
        <v>15600</v>
      </c>
      <c r="F34" s="232">
        <f t="shared" si="0"/>
        <v>0</v>
      </c>
      <c r="G34" s="251">
        <f t="shared" si="1"/>
        <v>0</v>
      </c>
      <c r="H34">
        <v>513593.41</v>
      </c>
      <c r="I34">
        <v>513593.41</v>
      </c>
      <c r="J34" s="232">
        <f t="shared" si="2"/>
        <v>0</v>
      </c>
      <c r="K34" s="251">
        <f t="shared" si="3"/>
        <v>0</v>
      </c>
      <c r="L34">
        <v>34.04</v>
      </c>
      <c r="M34">
        <v>34.04</v>
      </c>
      <c r="N34" s="232">
        <f t="shared" si="4"/>
        <v>0</v>
      </c>
      <c r="O34" s="251">
        <f t="shared" si="5"/>
        <v>0</v>
      </c>
      <c r="P34">
        <v>531024</v>
      </c>
      <c r="Q34">
        <v>531024</v>
      </c>
      <c r="R34" s="232">
        <f t="shared" si="6"/>
        <v>0</v>
      </c>
      <c r="S34" s="251">
        <f t="shared" si="7"/>
        <v>0</v>
      </c>
      <c r="T34" s="10"/>
    </row>
    <row r="35" spans="1:20" s="56" customFormat="1">
      <c r="A35" t="s">
        <v>293</v>
      </c>
      <c r="B35" t="s">
        <v>293</v>
      </c>
      <c r="C35" t="s">
        <v>294</v>
      </c>
      <c r="D35">
        <v>5050</v>
      </c>
      <c r="E35">
        <v>5050</v>
      </c>
      <c r="F35" s="232">
        <f t="shared" si="0"/>
        <v>0</v>
      </c>
      <c r="G35" s="251">
        <f t="shared" si="1"/>
        <v>0</v>
      </c>
      <c r="H35">
        <v>500483.71</v>
      </c>
      <c r="I35">
        <v>500483.71</v>
      </c>
      <c r="J35" s="232">
        <f t="shared" si="2"/>
        <v>0</v>
      </c>
      <c r="K35" s="251">
        <f t="shared" si="3"/>
        <v>0</v>
      </c>
      <c r="L35">
        <v>112.79</v>
      </c>
      <c r="M35">
        <v>112.79</v>
      </c>
      <c r="N35" s="232">
        <f t="shared" si="4"/>
        <v>0</v>
      </c>
      <c r="O35" s="251">
        <f t="shared" si="5"/>
        <v>0</v>
      </c>
      <c r="P35">
        <v>569589.5</v>
      </c>
      <c r="Q35">
        <v>569589.5</v>
      </c>
      <c r="R35" s="232">
        <f t="shared" si="6"/>
        <v>0</v>
      </c>
      <c r="S35" s="251">
        <f t="shared" si="7"/>
        <v>0</v>
      </c>
      <c r="T35" s="10"/>
    </row>
    <row r="36" spans="1:20" s="56" customFormat="1">
      <c r="A36" t="s">
        <v>295</v>
      </c>
      <c r="B36" t="s">
        <v>295</v>
      </c>
      <c r="C36" t="s">
        <v>296</v>
      </c>
      <c r="D36">
        <v>17600</v>
      </c>
      <c r="E36">
        <v>17600</v>
      </c>
      <c r="F36" s="232">
        <f t="shared" si="0"/>
        <v>0</v>
      </c>
      <c r="G36" s="251">
        <f t="shared" si="1"/>
        <v>0</v>
      </c>
      <c r="H36">
        <v>661898.79</v>
      </c>
      <c r="I36">
        <v>661898.79</v>
      </c>
      <c r="J36" s="232">
        <f t="shared" si="2"/>
        <v>0</v>
      </c>
      <c r="K36" s="251">
        <f t="shared" si="3"/>
        <v>0</v>
      </c>
      <c r="L36">
        <v>47.09</v>
      </c>
      <c r="M36">
        <v>47.09</v>
      </c>
      <c r="N36" s="232">
        <f t="shared" si="4"/>
        <v>0</v>
      </c>
      <c r="O36" s="251">
        <f t="shared" si="5"/>
        <v>0</v>
      </c>
      <c r="P36">
        <v>828784</v>
      </c>
      <c r="Q36">
        <v>828784</v>
      </c>
      <c r="R36" s="232">
        <f t="shared" si="6"/>
        <v>0</v>
      </c>
      <c r="S36" s="251">
        <f t="shared" si="7"/>
        <v>0</v>
      </c>
      <c r="T36" s="10"/>
    </row>
    <row r="37" spans="1:20" s="56" customFormat="1">
      <c r="A37" t="s">
        <v>297</v>
      </c>
      <c r="B37" t="s">
        <v>297</v>
      </c>
      <c r="C37" t="s">
        <v>298</v>
      </c>
      <c r="D37">
        <v>9600</v>
      </c>
      <c r="E37">
        <v>9600</v>
      </c>
      <c r="F37" s="232">
        <f t="shared" si="0"/>
        <v>0</v>
      </c>
      <c r="G37" s="251">
        <f t="shared" si="1"/>
        <v>0</v>
      </c>
      <c r="H37">
        <v>231520.21</v>
      </c>
      <c r="I37">
        <v>231520.21</v>
      </c>
      <c r="J37" s="232">
        <f t="shared" si="2"/>
        <v>0</v>
      </c>
      <c r="K37" s="251">
        <f t="shared" si="3"/>
        <v>0</v>
      </c>
      <c r="L37">
        <v>22.82</v>
      </c>
      <c r="M37">
        <v>22.82</v>
      </c>
      <c r="N37" s="232">
        <f t="shared" si="4"/>
        <v>0</v>
      </c>
      <c r="O37" s="251">
        <f t="shared" si="5"/>
        <v>0</v>
      </c>
      <c r="P37">
        <v>219072</v>
      </c>
      <c r="Q37">
        <v>219072</v>
      </c>
      <c r="R37" s="232">
        <f t="shared" si="6"/>
        <v>0</v>
      </c>
      <c r="S37" s="251">
        <f t="shared" si="7"/>
        <v>0</v>
      </c>
      <c r="T37" s="10"/>
    </row>
    <row r="38" spans="1:20" s="56" customFormat="1">
      <c r="A38" t="s">
        <v>299</v>
      </c>
      <c r="B38" t="s">
        <v>299</v>
      </c>
      <c r="C38" t="s">
        <v>300</v>
      </c>
      <c r="D38">
        <v>15800</v>
      </c>
      <c r="E38">
        <v>15800</v>
      </c>
      <c r="F38" s="232">
        <f t="shared" si="0"/>
        <v>0</v>
      </c>
      <c r="G38" s="251">
        <f t="shared" si="1"/>
        <v>0</v>
      </c>
      <c r="H38">
        <v>522074.08</v>
      </c>
      <c r="I38">
        <v>522074.08</v>
      </c>
      <c r="J38" s="232">
        <f t="shared" si="2"/>
        <v>0</v>
      </c>
      <c r="K38" s="251">
        <f t="shared" si="3"/>
        <v>0</v>
      </c>
      <c r="L38">
        <v>36.46</v>
      </c>
      <c r="M38">
        <v>36.46</v>
      </c>
      <c r="N38" s="232">
        <f t="shared" si="4"/>
        <v>0</v>
      </c>
      <c r="O38" s="251">
        <f t="shared" si="5"/>
        <v>0</v>
      </c>
      <c r="P38">
        <v>576068</v>
      </c>
      <c r="Q38">
        <v>576068</v>
      </c>
      <c r="R38" s="232">
        <f t="shared" si="6"/>
        <v>0</v>
      </c>
      <c r="S38" s="251">
        <f t="shared" si="7"/>
        <v>0</v>
      </c>
      <c r="T38" s="10"/>
    </row>
    <row r="39" spans="1:20" s="56" customFormat="1">
      <c r="A39" t="s">
        <v>301</v>
      </c>
      <c r="B39" t="s">
        <v>301</v>
      </c>
      <c r="C39" t="s">
        <v>302</v>
      </c>
      <c r="D39">
        <v>22025</v>
      </c>
      <c r="E39">
        <v>22025</v>
      </c>
      <c r="F39" s="232">
        <f t="shared" si="0"/>
        <v>0</v>
      </c>
      <c r="G39" s="251">
        <f t="shared" si="1"/>
        <v>0</v>
      </c>
      <c r="H39">
        <v>345143.62</v>
      </c>
      <c r="I39">
        <v>345143.62</v>
      </c>
      <c r="J39" s="232">
        <f t="shared" si="2"/>
        <v>0</v>
      </c>
      <c r="K39" s="251">
        <f t="shared" si="3"/>
        <v>0</v>
      </c>
      <c r="L39">
        <v>15.51</v>
      </c>
      <c r="M39">
        <v>15.51</v>
      </c>
      <c r="N39" s="232">
        <f t="shared" si="4"/>
        <v>0</v>
      </c>
      <c r="O39" s="251">
        <f t="shared" si="5"/>
        <v>0</v>
      </c>
      <c r="P39">
        <v>341607.75</v>
      </c>
      <c r="Q39">
        <v>341607.75</v>
      </c>
      <c r="R39" s="232">
        <f t="shared" si="6"/>
        <v>0</v>
      </c>
      <c r="S39" s="251">
        <f t="shared" si="7"/>
        <v>0</v>
      </c>
      <c r="T39" s="10"/>
    </row>
    <row r="40" spans="1:20" s="56" customFormat="1">
      <c r="A40" t="s">
        <v>303</v>
      </c>
      <c r="B40" t="s">
        <v>303</v>
      </c>
      <c r="C40" t="s">
        <v>304</v>
      </c>
      <c r="D40">
        <v>1781</v>
      </c>
      <c r="E40">
        <v>1781</v>
      </c>
      <c r="F40" s="232">
        <f t="shared" si="0"/>
        <v>0</v>
      </c>
      <c r="G40" s="251">
        <f t="shared" si="1"/>
        <v>0</v>
      </c>
      <c r="H40">
        <v>252752.04</v>
      </c>
      <c r="I40">
        <v>252752.04</v>
      </c>
      <c r="J40" s="232">
        <f t="shared" si="2"/>
        <v>0</v>
      </c>
      <c r="K40" s="251">
        <f t="shared" si="3"/>
        <v>0</v>
      </c>
      <c r="L40">
        <v>147.08574899999999</v>
      </c>
      <c r="M40">
        <v>147.08574899999999</v>
      </c>
      <c r="N40" s="232">
        <f t="shared" si="4"/>
        <v>0</v>
      </c>
      <c r="O40" s="251">
        <f t="shared" si="5"/>
        <v>0</v>
      </c>
      <c r="P40">
        <v>261959.72</v>
      </c>
      <c r="Q40">
        <v>261959.72</v>
      </c>
      <c r="R40" s="232">
        <f t="shared" si="6"/>
        <v>0</v>
      </c>
      <c r="S40" s="251">
        <f t="shared" si="7"/>
        <v>0</v>
      </c>
      <c r="T40" s="10"/>
    </row>
    <row r="41" spans="1:20" s="56" customFormat="1">
      <c r="A41" t="s">
        <v>305</v>
      </c>
      <c r="B41" t="s">
        <v>305</v>
      </c>
      <c r="C41" t="s">
        <v>306</v>
      </c>
      <c r="D41">
        <v>25642</v>
      </c>
      <c r="E41">
        <v>25642</v>
      </c>
      <c r="F41" s="232">
        <f t="shared" si="0"/>
        <v>0</v>
      </c>
      <c r="G41" s="251">
        <f t="shared" si="1"/>
        <v>0</v>
      </c>
      <c r="H41">
        <v>370969.03</v>
      </c>
      <c r="I41">
        <v>370969.03</v>
      </c>
      <c r="J41" s="232">
        <f t="shared" si="2"/>
        <v>0</v>
      </c>
      <c r="K41" s="251">
        <f t="shared" si="3"/>
        <v>0</v>
      </c>
      <c r="L41">
        <v>15.278202</v>
      </c>
      <c r="M41">
        <v>15.278202</v>
      </c>
      <c r="N41" s="232">
        <f t="shared" si="4"/>
        <v>0</v>
      </c>
      <c r="O41" s="251">
        <f t="shared" si="5"/>
        <v>0</v>
      </c>
      <c r="P41">
        <v>391763.65</v>
      </c>
      <c r="Q41">
        <v>391763.65</v>
      </c>
      <c r="R41" s="232">
        <f t="shared" si="6"/>
        <v>0</v>
      </c>
      <c r="S41" s="251">
        <f t="shared" si="7"/>
        <v>0</v>
      </c>
      <c r="T41" s="10"/>
    </row>
    <row r="42" spans="1:20" s="56" customFormat="1">
      <c r="A42" t="s">
        <v>307</v>
      </c>
      <c r="B42" t="s">
        <v>307</v>
      </c>
      <c r="C42" t="s">
        <v>308</v>
      </c>
      <c r="D42">
        <v>33100</v>
      </c>
      <c r="E42">
        <v>33100</v>
      </c>
      <c r="F42" s="232">
        <f t="shared" si="0"/>
        <v>0</v>
      </c>
      <c r="G42" s="251">
        <f t="shared" si="1"/>
        <v>0</v>
      </c>
      <c r="H42">
        <v>368347.89</v>
      </c>
      <c r="I42">
        <v>368347.89</v>
      </c>
      <c r="J42" s="232">
        <f t="shared" si="2"/>
        <v>0</v>
      </c>
      <c r="K42" s="251">
        <f t="shared" si="3"/>
        <v>0</v>
      </c>
      <c r="L42">
        <v>12.7</v>
      </c>
      <c r="M42">
        <v>12.7</v>
      </c>
      <c r="N42" s="232">
        <f t="shared" si="4"/>
        <v>0</v>
      </c>
      <c r="O42" s="251">
        <f t="shared" si="5"/>
        <v>0</v>
      </c>
      <c r="P42">
        <v>420370</v>
      </c>
      <c r="Q42">
        <v>420370</v>
      </c>
      <c r="R42" s="232">
        <f t="shared" si="6"/>
        <v>0</v>
      </c>
      <c r="S42" s="251">
        <f t="shared" si="7"/>
        <v>0</v>
      </c>
      <c r="T42" s="10"/>
    </row>
    <row r="43" spans="1:20" s="56" customFormat="1">
      <c r="A43" t="s">
        <v>309</v>
      </c>
      <c r="B43" t="s">
        <v>309</v>
      </c>
      <c r="C43" t="s">
        <v>310</v>
      </c>
      <c r="D43">
        <v>11900</v>
      </c>
      <c r="E43">
        <v>11900</v>
      </c>
      <c r="F43" s="232">
        <f t="shared" si="0"/>
        <v>0</v>
      </c>
      <c r="G43" s="251">
        <f t="shared" si="1"/>
        <v>0</v>
      </c>
      <c r="H43">
        <v>295324.46999999997</v>
      </c>
      <c r="I43">
        <v>295324.46999999997</v>
      </c>
      <c r="J43" s="232">
        <f t="shared" si="2"/>
        <v>0</v>
      </c>
      <c r="K43" s="251">
        <f t="shared" si="3"/>
        <v>0</v>
      </c>
      <c r="L43">
        <v>22.74</v>
      </c>
      <c r="M43">
        <v>22.74</v>
      </c>
      <c r="N43" s="232">
        <f t="shared" si="4"/>
        <v>0</v>
      </c>
      <c r="O43" s="251">
        <f t="shared" si="5"/>
        <v>0</v>
      </c>
      <c r="P43">
        <v>270606</v>
      </c>
      <c r="Q43">
        <v>270606</v>
      </c>
      <c r="R43" s="232">
        <f t="shared" si="6"/>
        <v>0</v>
      </c>
      <c r="S43" s="251">
        <f t="shared" si="7"/>
        <v>0</v>
      </c>
      <c r="T43" s="10"/>
    </row>
    <row r="44" spans="1:20" s="56" customFormat="1">
      <c r="A44" t="s">
        <v>311</v>
      </c>
      <c r="B44" t="s">
        <v>311</v>
      </c>
      <c r="C44" t="s">
        <v>312</v>
      </c>
      <c r="D44">
        <v>3335</v>
      </c>
      <c r="E44">
        <v>3335</v>
      </c>
      <c r="F44" s="232">
        <f t="shared" si="0"/>
        <v>0</v>
      </c>
      <c r="G44" s="251">
        <f t="shared" si="1"/>
        <v>0</v>
      </c>
      <c r="H44">
        <v>642283.54</v>
      </c>
      <c r="I44">
        <v>642283.54</v>
      </c>
      <c r="J44" s="232">
        <f t="shared" si="2"/>
        <v>0</v>
      </c>
      <c r="K44" s="251">
        <f t="shared" si="3"/>
        <v>0</v>
      </c>
      <c r="L44">
        <v>268.23313999999999</v>
      </c>
      <c r="M44">
        <v>268.23313999999999</v>
      </c>
      <c r="N44" s="232">
        <f t="shared" si="4"/>
        <v>0</v>
      </c>
      <c r="O44" s="251">
        <f t="shared" si="5"/>
        <v>0</v>
      </c>
      <c r="P44">
        <v>894557.52</v>
      </c>
      <c r="Q44">
        <v>894557.52</v>
      </c>
      <c r="R44" s="232">
        <f t="shared" si="6"/>
        <v>0</v>
      </c>
      <c r="S44" s="251">
        <f t="shared" si="7"/>
        <v>0</v>
      </c>
      <c r="T44" s="10"/>
    </row>
    <row r="45" spans="1:20" s="56" customFormat="1">
      <c r="A45" t="s">
        <v>313</v>
      </c>
      <c r="B45" t="s">
        <v>313</v>
      </c>
      <c r="C45" t="s">
        <v>314</v>
      </c>
      <c r="D45">
        <v>7600</v>
      </c>
      <c r="E45">
        <v>7600</v>
      </c>
      <c r="F45" s="232">
        <f t="shared" si="0"/>
        <v>0</v>
      </c>
      <c r="G45" s="251">
        <f t="shared" si="1"/>
        <v>0</v>
      </c>
      <c r="H45">
        <v>179664</v>
      </c>
      <c r="I45">
        <v>179664</v>
      </c>
      <c r="J45" s="232">
        <f t="shared" si="2"/>
        <v>0</v>
      </c>
      <c r="K45" s="251">
        <f t="shared" si="3"/>
        <v>0</v>
      </c>
      <c r="L45">
        <v>32.159999999999997</v>
      </c>
      <c r="M45">
        <v>32.159999999999997</v>
      </c>
      <c r="N45" s="232">
        <f t="shared" si="4"/>
        <v>0</v>
      </c>
      <c r="O45" s="251">
        <f t="shared" si="5"/>
        <v>0</v>
      </c>
      <c r="P45">
        <v>244416</v>
      </c>
      <c r="Q45">
        <v>244416</v>
      </c>
      <c r="R45" s="232">
        <f t="shared" si="6"/>
        <v>0</v>
      </c>
      <c r="S45" s="251">
        <f t="shared" si="7"/>
        <v>0</v>
      </c>
      <c r="T45" s="10"/>
    </row>
    <row r="46" spans="1:20" s="56" customFormat="1">
      <c r="A46" t="s">
        <v>315</v>
      </c>
      <c r="B46" t="s">
        <v>315</v>
      </c>
      <c r="C46" t="s">
        <v>316</v>
      </c>
      <c r="D46">
        <v>72200</v>
      </c>
      <c r="E46">
        <v>72200</v>
      </c>
      <c r="F46" s="232">
        <f t="shared" si="0"/>
        <v>0</v>
      </c>
      <c r="G46" s="251">
        <f t="shared" si="1"/>
        <v>0</v>
      </c>
      <c r="H46">
        <v>469139.9</v>
      </c>
      <c r="I46">
        <v>469139.9</v>
      </c>
      <c r="J46" s="232">
        <f t="shared" si="2"/>
        <v>0</v>
      </c>
      <c r="K46" s="251">
        <f t="shared" si="3"/>
        <v>0</v>
      </c>
      <c r="L46">
        <v>7.21</v>
      </c>
      <c r="M46">
        <v>7.21</v>
      </c>
      <c r="N46" s="232">
        <f t="shared" si="4"/>
        <v>0</v>
      </c>
      <c r="O46" s="251">
        <f t="shared" si="5"/>
        <v>0</v>
      </c>
      <c r="P46">
        <v>520562</v>
      </c>
      <c r="Q46">
        <v>520562</v>
      </c>
      <c r="R46" s="232">
        <f t="shared" si="6"/>
        <v>0</v>
      </c>
      <c r="S46" s="251">
        <f t="shared" si="7"/>
        <v>0</v>
      </c>
      <c r="T46" s="10"/>
    </row>
    <row r="47" spans="1:20" s="56" customFormat="1">
      <c r="A47" t="s">
        <v>317</v>
      </c>
      <c r="B47" t="s">
        <v>317</v>
      </c>
      <c r="C47" t="s">
        <v>318</v>
      </c>
      <c r="D47">
        <v>11700</v>
      </c>
      <c r="E47">
        <v>11700</v>
      </c>
      <c r="F47" s="232">
        <f t="shared" si="0"/>
        <v>0</v>
      </c>
      <c r="G47" s="251">
        <f t="shared" si="1"/>
        <v>0</v>
      </c>
      <c r="H47">
        <v>232443.29</v>
      </c>
      <c r="I47">
        <v>232443.29</v>
      </c>
      <c r="J47" s="232">
        <f t="shared" si="2"/>
        <v>0</v>
      </c>
      <c r="K47" s="251">
        <f t="shared" si="3"/>
        <v>0</v>
      </c>
      <c r="L47">
        <v>17.570988</v>
      </c>
      <c r="M47">
        <v>17.570988</v>
      </c>
      <c r="N47" s="232">
        <f t="shared" si="4"/>
        <v>0</v>
      </c>
      <c r="O47" s="251">
        <f t="shared" si="5"/>
        <v>0</v>
      </c>
      <c r="P47">
        <v>205580.56</v>
      </c>
      <c r="Q47">
        <v>205580.56</v>
      </c>
      <c r="R47" s="232">
        <f t="shared" si="6"/>
        <v>0</v>
      </c>
      <c r="S47" s="251">
        <f t="shared" si="7"/>
        <v>0</v>
      </c>
      <c r="T47" s="10"/>
    </row>
    <row r="48" spans="1:20" s="56" customFormat="1">
      <c r="A48" t="s">
        <v>319</v>
      </c>
      <c r="B48" t="s">
        <v>319</v>
      </c>
      <c r="C48" t="s">
        <v>320</v>
      </c>
      <c r="D48">
        <v>17240</v>
      </c>
      <c r="E48">
        <v>17240</v>
      </c>
      <c r="F48" s="232">
        <f t="shared" si="0"/>
        <v>0</v>
      </c>
      <c r="G48" s="251">
        <f t="shared" si="1"/>
        <v>0</v>
      </c>
      <c r="H48">
        <v>513129.14</v>
      </c>
      <c r="I48">
        <v>513129.14</v>
      </c>
      <c r="J48" s="232">
        <f t="shared" si="2"/>
        <v>0</v>
      </c>
      <c r="K48" s="251">
        <f t="shared" si="3"/>
        <v>0</v>
      </c>
      <c r="L48">
        <v>30.471902</v>
      </c>
      <c r="M48">
        <v>30.471902</v>
      </c>
      <c r="N48" s="232">
        <f t="shared" si="4"/>
        <v>0</v>
      </c>
      <c r="O48" s="251">
        <f t="shared" si="5"/>
        <v>0</v>
      </c>
      <c r="P48">
        <v>525335.59</v>
      </c>
      <c r="Q48">
        <v>525335.59</v>
      </c>
      <c r="R48" s="232">
        <f t="shared" si="6"/>
        <v>0</v>
      </c>
      <c r="S48" s="251">
        <f t="shared" si="7"/>
        <v>0</v>
      </c>
      <c r="T48" s="10"/>
    </row>
    <row r="49" spans="1:20" s="56" customFormat="1">
      <c r="A49" t="s">
        <v>321</v>
      </c>
      <c r="B49" t="s">
        <v>321</v>
      </c>
      <c r="C49" t="s">
        <v>322</v>
      </c>
      <c r="D49">
        <v>63399</v>
      </c>
      <c r="E49">
        <v>63399</v>
      </c>
      <c r="F49" s="232">
        <f t="shared" si="0"/>
        <v>0</v>
      </c>
      <c r="G49" s="251">
        <f t="shared" si="1"/>
        <v>0</v>
      </c>
      <c r="H49">
        <v>373869.54</v>
      </c>
      <c r="I49">
        <v>373869.54</v>
      </c>
      <c r="J49" s="232">
        <f t="shared" si="2"/>
        <v>0</v>
      </c>
      <c r="K49" s="251">
        <f t="shared" si="3"/>
        <v>0</v>
      </c>
      <c r="L49">
        <v>6.2743279999999997</v>
      </c>
      <c r="M49">
        <v>6.2743279999999997</v>
      </c>
      <c r="N49" s="232">
        <f t="shared" si="4"/>
        <v>0</v>
      </c>
      <c r="O49" s="251">
        <f t="shared" si="5"/>
        <v>0</v>
      </c>
      <c r="P49">
        <v>397786.1</v>
      </c>
      <c r="Q49">
        <v>397786.1</v>
      </c>
      <c r="R49" s="232">
        <f t="shared" si="6"/>
        <v>0</v>
      </c>
      <c r="S49" s="251">
        <f t="shared" si="7"/>
        <v>0</v>
      </c>
      <c r="T49" s="10"/>
    </row>
    <row r="50" spans="1:20" s="56" customFormat="1">
      <c r="A50" t="s">
        <v>323</v>
      </c>
      <c r="B50" t="s">
        <v>323</v>
      </c>
      <c r="C50" t="s">
        <v>324</v>
      </c>
      <c r="D50">
        <v>4900</v>
      </c>
      <c r="E50">
        <v>4900</v>
      </c>
      <c r="F50" s="232">
        <f t="shared" si="0"/>
        <v>0</v>
      </c>
      <c r="G50" s="251">
        <f t="shared" si="1"/>
        <v>0</v>
      </c>
      <c r="H50">
        <v>289808.81</v>
      </c>
      <c r="I50">
        <v>289808.81</v>
      </c>
      <c r="J50" s="232">
        <f t="shared" si="2"/>
        <v>0</v>
      </c>
      <c r="K50" s="251">
        <f t="shared" si="3"/>
        <v>0</v>
      </c>
      <c r="L50">
        <v>59.573233999999999</v>
      </c>
      <c r="M50">
        <v>59.573233999999999</v>
      </c>
      <c r="N50" s="232">
        <f t="shared" si="4"/>
        <v>0</v>
      </c>
      <c r="O50" s="251">
        <f t="shared" si="5"/>
        <v>0</v>
      </c>
      <c r="P50">
        <v>291908.84999999998</v>
      </c>
      <c r="Q50">
        <v>291908.84999999998</v>
      </c>
      <c r="R50" s="232">
        <f t="shared" si="6"/>
        <v>0</v>
      </c>
      <c r="S50" s="251">
        <f t="shared" si="7"/>
        <v>0</v>
      </c>
      <c r="T50" s="10"/>
    </row>
    <row r="51" spans="1:20" s="56" customFormat="1">
      <c r="A51" t="s">
        <v>325</v>
      </c>
      <c r="B51" t="s">
        <v>325</v>
      </c>
      <c r="C51" t="s">
        <v>326</v>
      </c>
      <c r="D51">
        <v>12100</v>
      </c>
      <c r="E51">
        <v>12100</v>
      </c>
      <c r="F51" s="232">
        <f t="shared" si="0"/>
        <v>0</v>
      </c>
      <c r="G51" s="251">
        <f t="shared" si="1"/>
        <v>0</v>
      </c>
      <c r="H51">
        <v>558398.5</v>
      </c>
      <c r="I51">
        <v>558398.5</v>
      </c>
      <c r="J51" s="232">
        <f t="shared" si="2"/>
        <v>0</v>
      </c>
      <c r="K51" s="251">
        <f t="shared" si="3"/>
        <v>0</v>
      </c>
      <c r="L51">
        <v>55.31</v>
      </c>
      <c r="M51">
        <v>55.31</v>
      </c>
      <c r="N51" s="232">
        <f t="shared" si="4"/>
        <v>0</v>
      </c>
      <c r="O51" s="251">
        <f t="shared" si="5"/>
        <v>0</v>
      </c>
      <c r="P51">
        <v>669251</v>
      </c>
      <c r="Q51">
        <v>669251</v>
      </c>
      <c r="R51" s="232">
        <f t="shared" si="6"/>
        <v>0</v>
      </c>
      <c r="S51" s="251">
        <f t="shared" si="7"/>
        <v>0</v>
      </c>
      <c r="T51" s="10"/>
    </row>
    <row r="52" spans="1:20" s="56" customFormat="1">
      <c r="A52" t="s">
        <v>327</v>
      </c>
      <c r="B52" t="s">
        <v>327</v>
      </c>
      <c r="C52" t="s">
        <v>328</v>
      </c>
      <c r="D52">
        <v>3682</v>
      </c>
      <c r="E52">
        <v>3682</v>
      </c>
      <c r="F52" s="232">
        <f t="shared" si="0"/>
        <v>0</v>
      </c>
      <c r="G52" s="251">
        <f t="shared" si="1"/>
        <v>0</v>
      </c>
      <c r="H52">
        <v>257828.85</v>
      </c>
      <c r="I52">
        <v>257828.85</v>
      </c>
      <c r="J52" s="232">
        <f t="shared" si="2"/>
        <v>0</v>
      </c>
      <c r="K52" s="251">
        <f t="shared" si="3"/>
        <v>0</v>
      </c>
      <c r="L52">
        <v>81.080639000000005</v>
      </c>
      <c r="M52">
        <v>81.080639000000005</v>
      </c>
      <c r="N52" s="232">
        <f t="shared" si="4"/>
        <v>0</v>
      </c>
      <c r="O52" s="251">
        <f t="shared" si="5"/>
        <v>0</v>
      </c>
      <c r="P52">
        <v>298538.90999999997</v>
      </c>
      <c r="Q52">
        <v>298538.90999999997</v>
      </c>
      <c r="R52" s="232">
        <f t="shared" si="6"/>
        <v>0</v>
      </c>
      <c r="S52" s="251">
        <f t="shared" si="7"/>
        <v>0</v>
      </c>
      <c r="T52" s="10"/>
    </row>
    <row r="53" spans="1:20" s="56" customFormat="1">
      <c r="A53" t="s">
        <v>329</v>
      </c>
      <c r="B53" t="s">
        <v>329</v>
      </c>
      <c r="C53" t="s">
        <v>330</v>
      </c>
      <c r="D53">
        <v>18532</v>
      </c>
      <c r="E53">
        <v>18532</v>
      </c>
      <c r="F53" s="232">
        <f t="shared" si="0"/>
        <v>0</v>
      </c>
      <c r="G53" s="251">
        <f t="shared" si="1"/>
        <v>0</v>
      </c>
      <c r="H53">
        <v>366391.61</v>
      </c>
      <c r="I53">
        <v>366391.61</v>
      </c>
      <c r="J53" s="232">
        <f t="shared" si="2"/>
        <v>0</v>
      </c>
      <c r="K53" s="251">
        <f t="shared" si="3"/>
        <v>0</v>
      </c>
      <c r="L53">
        <v>19.390377999999998</v>
      </c>
      <c r="M53">
        <v>19.390377999999998</v>
      </c>
      <c r="N53" s="232">
        <f t="shared" si="4"/>
        <v>0</v>
      </c>
      <c r="O53" s="251">
        <f t="shared" si="5"/>
        <v>0</v>
      </c>
      <c r="P53">
        <v>359342.48</v>
      </c>
      <c r="Q53">
        <v>359342.48</v>
      </c>
      <c r="R53" s="232">
        <f t="shared" si="6"/>
        <v>0</v>
      </c>
      <c r="S53" s="251">
        <f t="shared" si="7"/>
        <v>0</v>
      </c>
      <c r="T53" s="10"/>
    </row>
    <row r="54" spans="1:20" s="56" customFormat="1">
      <c r="A54" t="s">
        <v>331</v>
      </c>
      <c r="B54" t="s">
        <v>331</v>
      </c>
      <c r="C54" t="s">
        <v>332</v>
      </c>
      <c r="D54">
        <v>24240</v>
      </c>
      <c r="E54">
        <v>24240</v>
      </c>
      <c r="F54" s="232">
        <f t="shared" si="0"/>
        <v>0</v>
      </c>
      <c r="G54" s="251">
        <f t="shared" si="1"/>
        <v>0</v>
      </c>
      <c r="H54">
        <v>496340.11</v>
      </c>
      <c r="I54">
        <v>496340.11</v>
      </c>
      <c r="J54" s="232">
        <f t="shared" si="2"/>
        <v>0</v>
      </c>
      <c r="K54" s="251">
        <f t="shared" si="3"/>
        <v>0</v>
      </c>
      <c r="L54">
        <v>23.426106000000001</v>
      </c>
      <c r="M54">
        <v>23.426106000000001</v>
      </c>
      <c r="N54" s="232">
        <f t="shared" si="4"/>
        <v>0</v>
      </c>
      <c r="O54" s="251">
        <f t="shared" si="5"/>
        <v>0</v>
      </c>
      <c r="P54">
        <v>567848.81999999995</v>
      </c>
      <c r="Q54">
        <v>567848.81999999995</v>
      </c>
      <c r="R54" s="232">
        <f t="shared" si="6"/>
        <v>0</v>
      </c>
      <c r="S54" s="251">
        <f t="shared" si="7"/>
        <v>0</v>
      </c>
      <c r="T54" s="10"/>
    </row>
    <row r="55" spans="1:20" s="56" customFormat="1">
      <c r="A55" t="s">
        <v>333</v>
      </c>
      <c r="B55" t="s">
        <v>333</v>
      </c>
      <c r="C55" t="s">
        <v>334</v>
      </c>
      <c r="D55">
        <v>3752</v>
      </c>
      <c r="E55">
        <v>3752</v>
      </c>
      <c r="F55" s="232">
        <f t="shared" si="0"/>
        <v>0</v>
      </c>
      <c r="G55" s="251">
        <f t="shared" si="1"/>
        <v>0</v>
      </c>
      <c r="H55">
        <v>257646.4</v>
      </c>
      <c r="I55">
        <v>257646.4</v>
      </c>
      <c r="J55" s="232">
        <f t="shared" si="2"/>
        <v>0</v>
      </c>
      <c r="K55" s="251">
        <f t="shared" si="3"/>
        <v>0</v>
      </c>
      <c r="L55">
        <v>86.507795000000002</v>
      </c>
      <c r="M55">
        <v>86.507795000000002</v>
      </c>
      <c r="N55" s="232">
        <f t="shared" si="4"/>
        <v>0</v>
      </c>
      <c r="O55" s="251">
        <f t="shared" si="5"/>
        <v>0</v>
      </c>
      <c r="P55">
        <v>324577.25</v>
      </c>
      <c r="Q55">
        <v>324577.25</v>
      </c>
      <c r="R55" s="232">
        <f t="shared" si="6"/>
        <v>0</v>
      </c>
      <c r="S55" s="251">
        <f t="shared" si="7"/>
        <v>0</v>
      </c>
      <c r="T55" s="10"/>
    </row>
    <row r="56" spans="1:20" s="56" customFormat="1">
      <c r="A56" t="s">
        <v>335</v>
      </c>
      <c r="B56" t="s">
        <v>335</v>
      </c>
      <c r="C56" t="s">
        <v>336</v>
      </c>
      <c r="D56">
        <v>8700</v>
      </c>
      <c r="E56">
        <v>8700</v>
      </c>
      <c r="F56" s="232">
        <f t="shared" si="0"/>
        <v>0</v>
      </c>
      <c r="G56" s="251">
        <f t="shared" si="1"/>
        <v>0</v>
      </c>
      <c r="H56">
        <v>435664.76</v>
      </c>
      <c r="I56">
        <v>435664.76</v>
      </c>
      <c r="J56" s="232">
        <f t="shared" si="2"/>
        <v>0</v>
      </c>
      <c r="K56" s="251">
        <f t="shared" si="3"/>
        <v>0</v>
      </c>
      <c r="L56">
        <v>48.2</v>
      </c>
      <c r="M56">
        <v>48.2</v>
      </c>
      <c r="N56" s="232">
        <f t="shared" si="4"/>
        <v>0</v>
      </c>
      <c r="O56" s="251">
        <f t="shared" si="5"/>
        <v>0</v>
      </c>
      <c r="P56">
        <v>419340</v>
      </c>
      <c r="Q56">
        <v>419340</v>
      </c>
      <c r="R56" s="232">
        <f t="shared" si="6"/>
        <v>0</v>
      </c>
      <c r="S56" s="251">
        <f t="shared" si="7"/>
        <v>0</v>
      </c>
      <c r="T56" s="10"/>
    </row>
    <row r="57" spans="1:20" s="56" customFormat="1">
      <c r="A57" t="s">
        <v>337</v>
      </c>
      <c r="B57" t="s">
        <v>337</v>
      </c>
      <c r="C57" t="s">
        <v>338</v>
      </c>
      <c r="D57">
        <v>6140</v>
      </c>
      <c r="E57">
        <v>6140</v>
      </c>
      <c r="F57" s="232">
        <f t="shared" si="0"/>
        <v>0</v>
      </c>
      <c r="G57" s="251">
        <f t="shared" si="1"/>
        <v>0</v>
      </c>
      <c r="H57">
        <v>315035.32</v>
      </c>
      <c r="I57">
        <v>315035.32</v>
      </c>
      <c r="J57" s="232">
        <f t="shared" si="2"/>
        <v>0</v>
      </c>
      <c r="K57" s="251">
        <f t="shared" si="3"/>
        <v>0</v>
      </c>
      <c r="L57">
        <v>58.488455000000002</v>
      </c>
      <c r="M57">
        <v>58.488455000000002</v>
      </c>
      <c r="N57" s="232">
        <f t="shared" si="4"/>
        <v>0</v>
      </c>
      <c r="O57" s="251">
        <f t="shared" si="5"/>
        <v>0</v>
      </c>
      <c r="P57">
        <v>359119.11</v>
      </c>
      <c r="Q57">
        <v>359119.11</v>
      </c>
      <c r="R57" s="232">
        <f t="shared" si="6"/>
        <v>0</v>
      </c>
      <c r="S57" s="251">
        <f t="shared" si="7"/>
        <v>0</v>
      </c>
      <c r="T57" s="10"/>
    </row>
    <row r="58" spans="1:20" s="56" customFormat="1">
      <c r="A58" t="s">
        <v>339</v>
      </c>
      <c r="B58" t="s">
        <v>339</v>
      </c>
      <c r="C58" t="s">
        <v>340</v>
      </c>
      <c r="D58">
        <v>26300</v>
      </c>
      <c r="E58">
        <v>26300</v>
      </c>
      <c r="F58" s="232">
        <f t="shared" si="0"/>
        <v>0</v>
      </c>
      <c r="G58" s="251">
        <f t="shared" si="1"/>
        <v>0</v>
      </c>
      <c r="H58">
        <v>265511.31</v>
      </c>
      <c r="I58">
        <v>265511.31</v>
      </c>
      <c r="J58" s="232">
        <f t="shared" si="2"/>
        <v>0</v>
      </c>
      <c r="K58" s="251">
        <f t="shared" si="3"/>
        <v>0</v>
      </c>
      <c r="L58">
        <v>12.545256999999999</v>
      </c>
      <c r="M58">
        <v>12.545256999999999</v>
      </c>
      <c r="N58" s="232">
        <f t="shared" si="4"/>
        <v>0</v>
      </c>
      <c r="O58" s="251">
        <f t="shared" si="5"/>
        <v>0</v>
      </c>
      <c r="P58">
        <v>329940.26</v>
      </c>
      <c r="Q58">
        <v>329940.26</v>
      </c>
      <c r="R58" s="232">
        <f t="shared" si="6"/>
        <v>0</v>
      </c>
      <c r="S58" s="251">
        <f t="shared" si="7"/>
        <v>0</v>
      </c>
      <c r="T58" s="10"/>
    </row>
    <row r="59" spans="1:20" s="56" customFormat="1">
      <c r="A59" t="s">
        <v>341</v>
      </c>
      <c r="B59" t="s">
        <v>341</v>
      </c>
      <c r="C59" t="s">
        <v>342</v>
      </c>
      <c r="D59">
        <v>5500</v>
      </c>
      <c r="E59">
        <v>5500</v>
      </c>
      <c r="F59" s="232">
        <f t="shared" si="0"/>
        <v>0</v>
      </c>
      <c r="G59" s="251">
        <f t="shared" si="1"/>
        <v>0</v>
      </c>
      <c r="H59">
        <v>165507.51</v>
      </c>
      <c r="I59">
        <v>165507.51</v>
      </c>
      <c r="J59" s="232">
        <f t="shared" si="2"/>
        <v>0</v>
      </c>
      <c r="K59" s="251">
        <f t="shared" si="3"/>
        <v>0</v>
      </c>
      <c r="L59">
        <v>36.615000000000002</v>
      </c>
      <c r="M59">
        <v>36.615000000000002</v>
      </c>
      <c r="N59" s="232">
        <f t="shared" si="4"/>
        <v>0</v>
      </c>
      <c r="O59" s="251">
        <f t="shared" si="5"/>
        <v>0</v>
      </c>
      <c r="P59">
        <v>201382.5</v>
      </c>
      <c r="Q59">
        <v>201382.5</v>
      </c>
      <c r="R59" s="232">
        <f t="shared" si="6"/>
        <v>0</v>
      </c>
      <c r="S59" s="251">
        <f t="shared" si="7"/>
        <v>0</v>
      </c>
      <c r="T59" s="10"/>
    </row>
    <row r="60" spans="1:20" s="56" customFormat="1">
      <c r="A60" t="s">
        <v>343</v>
      </c>
      <c r="B60" t="s">
        <v>343</v>
      </c>
      <c r="C60" t="s">
        <v>344</v>
      </c>
      <c r="D60">
        <v>25900</v>
      </c>
      <c r="E60">
        <v>25900</v>
      </c>
      <c r="F60" s="232">
        <f t="shared" si="0"/>
        <v>0</v>
      </c>
      <c r="G60" s="251">
        <f t="shared" si="1"/>
        <v>0</v>
      </c>
      <c r="H60">
        <v>518469.93</v>
      </c>
      <c r="I60">
        <v>518469.93</v>
      </c>
      <c r="J60" s="232">
        <f t="shared" si="2"/>
        <v>0</v>
      </c>
      <c r="K60" s="251">
        <f t="shared" si="3"/>
        <v>0</v>
      </c>
      <c r="L60">
        <v>21.83</v>
      </c>
      <c r="M60">
        <v>21.83</v>
      </c>
      <c r="N60" s="232">
        <f t="shared" si="4"/>
        <v>0</v>
      </c>
      <c r="O60" s="251">
        <f t="shared" si="5"/>
        <v>0</v>
      </c>
      <c r="P60">
        <v>565397</v>
      </c>
      <c r="Q60">
        <v>565397</v>
      </c>
      <c r="R60" s="232">
        <f t="shared" si="6"/>
        <v>0</v>
      </c>
      <c r="S60" s="251">
        <f t="shared" si="7"/>
        <v>0</v>
      </c>
      <c r="T60" s="10"/>
    </row>
    <row r="61" spans="1:20" s="56" customFormat="1">
      <c r="A61" t="s">
        <v>345</v>
      </c>
      <c r="B61" t="s">
        <v>345</v>
      </c>
      <c r="C61" t="s">
        <v>346</v>
      </c>
      <c r="D61">
        <v>3650</v>
      </c>
      <c r="E61">
        <v>3650</v>
      </c>
      <c r="F61" s="232">
        <f t="shared" si="0"/>
        <v>0</v>
      </c>
      <c r="G61" s="251">
        <f t="shared" si="1"/>
        <v>0</v>
      </c>
      <c r="H61">
        <v>518686.63</v>
      </c>
      <c r="I61">
        <v>518686.63</v>
      </c>
      <c r="J61" s="232">
        <f t="shared" si="2"/>
        <v>0</v>
      </c>
      <c r="K61" s="251">
        <f t="shared" si="3"/>
        <v>0</v>
      </c>
      <c r="L61">
        <v>196.65</v>
      </c>
      <c r="M61">
        <v>196.65</v>
      </c>
      <c r="N61" s="232">
        <f t="shared" si="4"/>
        <v>0</v>
      </c>
      <c r="O61" s="251">
        <f t="shared" si="5"/>
        <v>0</v>
      </c>
      <c r="P61">
        <v>717772.5</v>
      </c>
      <c r="Q61">
        <v>717772.5</v>
      </c>
      <c r="R61" s="232">
        <f t="shared" si="6"/>
        <v>0</v>
      </c>
      <c r="S61" s="251">
        <f t="shared" si="7"/>
        <v>0</v>
      </c>
      <c r="T61" s="10"/>
    </row>
    <row r="62" spans="1:20" s="56" customFormat="1">
      <c r="A62" t="s">
        <v>347</v>
      </c>
      <c r="B62" t="s">
        <v>347</v>
      </c>
      <c r="C62" t="s">
        <v>348</v>
      </c>
      <c r="D62">
        <v>116536</v>
      </c>
      <c r="E62">
        <v>116536</v>
      </c>
      <c r="F62" s="232">
        <f t="shared" si="0"/>
        <v>0</v>
      </c>
      <c r="G62" s="251">
        <f t="shared" si="1"/>
        <v>0</v>
      </c>
      <c r="H62">
        <v>256211.3</v>
      </c>
      <c r="I62">
        <v>256211.3</v>
      </c>
      <c r="J62" s="232">
        <f t="shared" si="2"/>
        <v>0</v>
      </c>
      <c r="K62" s="251">
        <f t="shared" si="3"/>
        <v>0</v>
      </c>
      <c r="L62">
        <v>2.8147380000000002</v>
      </c>
      <c r="M62">
        <v>2.8147380000000002</v>
      </c>
      <c r="N62" s="232">
        <f t="shared" si="4"/>
        <v>0</v>
      </c>
      <c r="O62" s="251">
        <f t="shared" si="5"/>
        <v>0</v>
      </c>
      <c r="P62">
        <v>328018.31</v>
      </c>
      <c r="Q62">
        <v>328018.31</v>
      </c>
      <c r="R62" s="232">
        <f t="shared" si="6"/>
        <v>0</v>
      </c>
      <c r="S62" s="251">
        <f t="shared" si="7"/>
        <v>0</v>
      </c>
      <c r="T62" s="10"/>
    </row>
    <row r="63" spans="1:20" s="56" customFormat="1">
      <c r="A63" t="s">
        <v>349</v>
      </c>
      <c r="B63" t="s">
        <v>349</v>
      </c>
      <c r="C63" t="s">
        <v>350</v>
      </c>
      <c r="D63">
        <v>27600</v>
      </c>
      <c r="E63">
        <v>27600</v>
      </c>
      <c r="F63" s="232">
        <f t="shared" si="0"/>
        <v>0</v>
      </c>
      <c r="G63" s="251">
        <f t="shared" si="1"/>
        <v>0</v>
      </c>
      <c r="H63">
        <v>560255.02</v>
      </c>
      <c r="I63">
        <v>560255.02</v>
      </c>
      <c r="J63" s="232">
        <f t="shared" si="2"/>
        <v>0</v>
      </c>
      <c r="K63" s="251">
        <f t="shared" si="3"/>
        <v>0</v>
      </c>
      <c r="L63">
        <v>22.31</v>
      </c>
      <c r="M63">
        <v>22.31</v>
      </c>
      <c r="N63" s="232">
        <f t="shared" si="4"/>
        <v>0</v>
      </c>
      <c r="O63" s="251">
        <f t="shared" si="5"/>
        <v>0</v>
      </c>
      <c r="P63">
        <v>615756</v>
      </c>
      <c r="Q63">
        <v>615756</v>
      </c>
      <c r="R63" s="232">
        <f t="shared" si="6"/>
        <v>0</v>
      </c>
      <c r="S63" s="251">
        <f t="shared" si="7"/>
        <v>0</v>
      </c>
      <c r="T63" s="10"/>
    </row>
    <row r="64" spans="1:20" s="56" customFormat="1">
      <c r="A64" t="s">
        <v>351</v>
      </c>
      <c r="B64" t="s">
        <v>351</v>
      </c>
      <c r="C64" t="s">
        <v>352</v>
      </c>
      <c r="D64">
        <v>7800</v>
      </c>
      <c r="E64">
        <v>7800</v>
      </c>
      <c r="F64" s="232">
        <f t="shared" si="0"/>
        <v>0</v>
      </c>
      <c r="G64" s="251">
        <f t="shared" si="1"/>
        <v>0</v>
      </c>
      <c r="H64">
        <v>662168.47</v>
      </c>
      <c r="I64">
        <v>662168.47</v>
      </c>
      <c r="J64" s="232">
        <f t="shared" si="2"/>
        <v>0</v>
      </c>
      <c r="K64" s="251">
        <f t="shared" si="3"/>
        <v>0</v>
      </c>
      <c r="L64">
        <v>131.35</v>
      </c>
      <c r="M64">
        <v>131.35</v>
      </c>
      <c r="N64" s="232">
        <f t="shared" si="4"/>
        <v>0</v>
      </c>
      <c r="O64" s="251">
        <f t="shared" si="5"/>
        <v>0</v>
      </c>
      <c r="P64">
        <v>1024530</v>
      </c>
      <c r="Q64">
        <v>1024530</v>
      </c>
      <c r="R64" s="232">
        <f t="shared" si="6"/>
        <v>0</v>
      </c>
      <c r="S64" s="251">
        <f t="shared" si="7"/>
        <v>0</v>
      </c>
      <c r="T64" s="10"/>
    </row>
    <row r="65" spans="1:16378" s="56" customFormat="1">
      <c r="A65" t="s">
        <v>353</v>
      </c>
      <c r="B65" t="s">
        <v>353</v>
      </c>
      <c r="C65" t="s">
        <v>354</v>
      </c>
      <c r="D65">
        <v>7351</v>
      </c>
      <c r="E65">
        <v>7351</v>
      </c>
      <c r="F65" s="232">
        <f t="shared" si="0"/>
        <v>0</v>
      </c>
      <c r="G65" s="251">
        <f t="shared" si="1"/>
        <v>0</v>
      </c>
      <c r="H65">
        <v>484210.25</v>
      </c>
      <c r="I65">
        <v>484210.25</v>
      </c>
      <c r="J65" s="232">
        <f t="shared" si="2"/>
        <v>0</v>
      </c>
      <c r="K65" s="251">
        <f t="shared" si="3"/>
        <v>0</v>
      </c>
      <c r="L65">
        <v>63.407721000000002</v>
      </c>
      <c r="M65">
        <v>63.407721000000002</v>
      </c>
      <c r="N65" s="232">
        <f t="shared" si="4"/>
        <v>0</v>
      </c>
      <c r="O65" s="251">
        <f t="shared" si="5"/>
        <v>0</v>
      </c>
      <c r="P65">
        <v>466110.16</v>
      </c>
      <c r="Q65">
        <v>466110.16</v>
      </c>
      <c r="R65" s="232">
        <f t="shared" si="6"/>
        <v>0</v>
      </c>
      <c r="S65" s="251">
        <f t="shared" si="7"/>
        <v>0</v>
      </c>
      <c r="T65" s="10"/>
    </row>
    <row r="66" spans="1:16378" s="56" customFormat="1">
      <c r="A66" t="s">
        <v>355</v>
      </c>
      <c r="B66" t="s">
        <v>355</v>
      </c>
      <c r="C66" t="s">
        <v>356</v>
      </c>
      <c r="D66">
        <v>9400</v>
      </c>
      <c r="E66">
        <v>9400</v>
      </c>
      <c r="F66" s="232">
        <f t="shared" si="0"/>
        <v>0</v>
      </c>
      <c r="G66" s="251">
        <f t="shared" si="1"/>
        <v>0</v>
      </c>
      <c r="H66">
        <v>352263.06</v>
      </c>
      <c r="I66">
        <v>352263.06</v>
      </c>
      <c r="J66" s="232">
        <f t="shared" si="2"/>
        <v>0</v>
      </c>
      <c r="K66" s="251">
        <f t="shared" si="3"/>
        <v>0</v>
      </c>
      <c r="L66">
        <v>36.33</v>
      </c>
      <c r="M66">
        <v>36.33</v>
      </c>
      <c r="N66" s="232">
        <f t="shared" si="4"/>
        <v>0</v>
      </c>
      <c r="O66" s="251">
        <f t="shared" si="5"/>
        <v>0</v>
      </c>
      <c r="P66">
        <v>341502</v>
      </c>
      <c r="Q66">
        <v>341502</v>
      </c>
      <c r="R66" s="232">
        <f t="shared" si="6"/>
        <v>0</v>
      </c>
      <c r="S66" s="251">
        <f t="shared" si="7"/>
        <v>0</v>
      </c>
      <c r="T66" s="10"/>
    </row>
    <row r="67" spans="1:16378" s="56" customFormat="1">
      <c r="A67" t="s">
        <v>357</v>
      </c>
      <c r="B67" t="s">
        <v>357</v>
      </c>
      <c r="C67" t="s">
        <v>358</v>
      </c>
      <c r="D67">
        <v>11968</v>
      </c>
      <c r="E67">
        <v>11968</v>
      </c>
      <c r="F67" s="232">
        <f t="shared" ref="F67" si="8">D67-E67</f>
        <v>0</v>
      </c>
      <c r="G67" s="251">
        <f t="shared" ref="G67" si="9">ROUND(F67/D67,10)</f>
        <v>0</v>
      </c>
      <c r="H67">
        <v>657938.04</v>
      </c>
      <c r="I67">
        <v>657938.04</v>
      </c>
      <c r="J67" s="232">
        <f t="shared" ref="J67" si="10">H67-I67</f>
        <v>0</v>
      </c>
      <c r="K67" s="251">
        <f t="shared" ref="K67" si="11">ROUND(J67/H67,10)</f>
        <v>0</v>
      </c>
      <c r="L67">
        <v>64.510000000000005</v>
      </c>
      <c r="M67">
        <v>64.510000000000005</v>
      </c>
      <c r="N67" s="232">
        <f t="shared" ref="N67" si="12">L67-M67</f>
        <v>0</v>
      </c>
      <c r="O67" s="251">
        <f t="shared" ref="O67" si="13">ROUND(N67/L67,10)</f>
        <v>0</v>
      </c>
      <c r="P67">
        <v>772055.68</v>
      </c>
      <c r="Q67">
        <v>772055.68</v>
      </c>
      <c r="R67" s="232">
        <f t="shared" ref="R67" si="14">P67-Q67</f>
        <v>0</v>
      </c>
      <c r="S67" s="251">
        <f t="shared" ref="S67" si="15">ROUND(R67/P67,10)</f>
        <v>0</v>
      </c>
      <c r="T67" s="10"/>
    </row>
    <row r="68" spans="1:16378" s="56" customFormat="1">
      <c r="A68" s="171" t="s">
        <v>158</v>
      </c>
      <c r="B68" s="171"/>
      <c r="C68" s="170"/>
      <c r="D68" s="235"/>
      <c r="E68" s="236"/>
      <c r="F68" s="232"/>
      <c r="G68" s="251"/>
      <c r="H68" s="235"/>
      <c r="I68" s="237"/>
      <c r="J68" s="232"/>
      <c r="K68" s="251"/>
      <c r="L68" s="238"/>
      <c r="M68" s="239"/>
      <c r="N68" s="232"/>
      <c r="O68" s="251"/>
      <c r="P68" s="235"/>
      <c r="Q68" s="239"/>
      <c r="R68" s="232"/>
      <c r="S68" s="251"/>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4"/>
      <c r="B69" s="144"/>
      <c r="C69" s="144"/>
      <c r="D69" s="240"/>
      <c r="E69" s="241"/>
      <c r="F69" s="232"/>
      <c r="G69" s="232"/>
      <c r="H69" s="240"/>
      <c r="I69" s="242"/>
      <c r="J69" s="232"/>
      <c r="K69" s="251"/>
      <c r="L69" s="243"/>
      <c r="M69" s="242"/>
      <c r="N69" s="232"/>
      <c r="O69" s="251"/>
      <c r="P69" s="235"/>
      <c r="Q69" s="242"/>
      <c r="R69" s="232"/>
      <c r="S69" s="251"/>
    </row>
    <row r="70" spans="1:16378" ht="13.5" thickBot="1">
      <c r="A70" s="57"/>
      <c r="B70" s="57"/>
      <c r="C70" s="57"/>
      <c r="D70" s="244">
        <f t="shared" ref="D70:S70" si="16">SUM(D3:D69)</f>
        <v>1157048</v>
      </c>
      <c r="E70" s="245">
        <f t="shared" si="16"/>
        <v>1157048</v>
      </c>
      <c r="F70" s="246">
        <f t="shared" si="16"/>
        <v>0</v>
      </c>
      <c r="G70" s="274">
        <f t="shared" ref="G70" si="17">ROUND(F70/D70,10)</f>
        <v>0</v>
      </c>
      <c r="H70" s="244">
        <f t="shared" si="16"/>
        <v>25329533.559999991</v>
      </c>
      <c r="I70" s="245">
        <f t="shared" si="16"/>
        <v>25329533.559999991</v>
      </c>
      <c r="J70" s="246">
        <f t="shared" si="16"/>
        <v>0</v>
      </c>
      <c r="K70" s="275">
        <f>ROUND(J70/H70,10)</f>
        <v>0</v>
      </c>
      <c r="L70" s="244">
        <f t="shared" si="16"/>
        <v>3463.5963039999988</v>
      </c>
      <c r="M70" s="245">
        <f t="shared" si="16"/>
        <v>3463.5963039999988</v>
      </c>
      <c r="N70" s="246">
        <f t="shared" si="16"/>
        <v>0</v>
      </c>
      <c r="O70" s="275">
        <f>ROUND(N70/L70,10)</f>
        <v>0</v>
      </c>
      <c r="P70" s="244">
        <f t="shared" si="16"/>
        <v>28618117.25</v>
      </c>
      <c r="Q70" s="245">
        <f t="shared" si="16"/>
        <v>28618117.25</v>
      </c>
      <c r="R70" s="246">
        <f t="shared" si="16"/>
        <v>0</v>
      </c>
      <c r="S70" s="175">
        <f t="shared" si="16"/>
        <v>0</v>
      </c>
    </row>
    <row r="71" spans="1:16378" ht="14.25" thickTop="1" thickBot="1">
      <c r="H71" s="247"/>
      <c r="I71" s="247"/>
    </row>
    <row r="72" spans="1:16378" ht="13.5" thickBot="1">
      <c r="A72" s="146" t="s">
        <v>159</v>
      </c>
      <c r="B72" s="266"/>
      <c r="C72" s="147"/>
      <c r="D72" s="248"/>
      <c r="E72" s="248"/>
      <c r="F72" s="248"/>
      <c r="G72" s="248"/>
      <c r="H72" s="249"/>
      <c r="I72" s="25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9" sqref="C9"/>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359</v>
      </c>
      <c r="B4" t="s">
        <v>360</v>
      </c>
      <c r="C4">
        <v>101382.22</v>
      </c>
      <c r="D4">
        <v>101382.22</v>
      </c>
      <c r="E4" s="78">
        <f t="shared" ref="E4:E12" si="0">C4-D4</f>
        <v>0</v>
      </c>
      <c r="F4" s="257">
        <f>ROUND(E4/C4,10)</f>
        <v>0</v>
      </c>
      <c r="G4" s="79"/>
    </row>
    <row r="5" spans="1:7" ht="13.9" customHeight="1">
      <c r="A5" t="s">
        <v>361</v>
      </c>
      <c r="B5" t="s">
        <v>362</v>
      </c>
      <c r="C5">
        <v>31265.11</v>
      </c>
      <c r="D5">
        <v>31265.11</v>
      </c>
      <c r="E5" s="78">
        <f t="shared" si="0"/>
        <v>0</v>
      </c>
      <c r="F5" s="257">
        <f t="shared" ref="F5:F14" si="1">ROUND(E5/C5,10)</f>
        <v>0</v>
      </c>
      <c r="G5" s="79"/>
    </row>
    <row r="6" spans="1:7" ht="13.9" customHeight="1">
      <c r="A6" t="s">
        <v>363</v>
      </c>
      <c r="B6" t="s">
        <v>364</v>
      </c>
      <c r="C6">
        <v>23944.03</v>
      </c>
      <c r="D6">
        <v>23944.03</v>
      </c>
      <c r="E6" s="78">
        <f t="shared" si="0"/>
        <v>0</v>
      </c>
      <c r="F6" s="257">
        <f t="shared" si="1"/>
        <v>0</v>
      </c>
      <c r="G6" s="79"/>
    </row>
    <row r="7" spans="1:7" ht="13.9" customHeight="1">
      <c r="A7" t="s">
        <v>365</v>
      </c>
      <c r="B7" t="s">
        <v>366</v>
      </c>
      <c r="C7">
        <v>15794.2</v>
      </c>
      <c r="D7">
        <v>15794.2</v>
      </c>
      <c r="E7" s="78">
        <f t="shared" si="0"/>
        <v>0</v>
      </c>
      <c r="F7" s="257">
        <f t="shared" si="1"/>
        <v>0</v>
      </c>
      <c r="G7" s="79"/>
    </row>
    <row r="8" spans="1:7" ht="12.75">
      <c r="A8" t="s">
        <v>367</v>
      </c>
      <c r="B8" t="s">
        <v>368</v>
      </c>
      <c r="C8">
        <v>314455.49</v>
      </c>
      <c r="D8">
        <v>314455.49</v>
      </c>
      <c r="E8" s="78">
        <f t="shared" si="0"/>
        <v>0</v>
      </c>
      <c r="F8" s="257">
        <f t="shared" si="1"/>
        <v>0</v>
      </c>
      <c r="G8" s="74"/>
    </row>
    <row r="9" spans="1:7" ht="12.75">
      <c r="A9" t="s">
        <v>369</v>
      </c>
      <c r="B9" t="s">
        <v>370</v>
      </c>
      <c r="C9">
        <v>36361.54</v>
      </c>
      <c r="D9">
        <v>36361.54</v>
      </c>
      <c r="E9" s="78">
        <f t="shared" si="0"/>
        <v>0</v>
      </c>
      <c r="F9" s="257">
        <f t="shared" si="1"/>
        <v>0</v>
      </c>
    </row>
    <row r="10" spans="1:7" ht="12.75">
      <c r="A10" t="s">
        <v>371</v>
      </c>
      <c r="B10" t="s">
        <v>372</v>
      </c>
      <c r="C10">
        <v>10916.27</v>
      </c>
      <c r="D10">
        <v>10916.27</v>
      </c>
      <c r="E10" s="78">
        <f t="shared" si="0"/>
        <v>0</v>
      </c>
      <c r="F10" s="257">
        <f t="shared" si="1"/>
        <v>0</v>
      </c>
      <c r="G10" s="71"/>
    </row>
    <row r="11" spans="1:7" ht="12.75">
      <c r="A11" t="s">
        <v>373</v>
      </c>
      <c r="B11" t="s">
        <v>374</v>
      </c>
      <c r="C11">
        <v>21.8</v>
      </c>
      <c r="D11">
        <v>21.8</v>
      </c>
      <c r="E11" s="78">
        <f t="shared" si="0"/>
        <v>0</v>
      </c>
      <c r="F11" s="257">
        <f t="shared" si="1"/>
        <v>0</v>
      </c>
      <c r="G11" s="71"/>
    </row>
    <row r="12" spans="1:7" ht="12.75">
      <c r="A12" t="s">
        <v>375</v>
      </c>
      <c r="B12" t="s">
        <v>376</v>
      </c>
      <c r="C12">
        <v>7172.94</v>
      </c>
      <c r="D12">
        <v>7172.94</v>
      </c>
      <c r="E12" s="78">
        <f t="shared" si="0"/>
        <v>0</v>
      </c>
      <c r="F12" s="257">
        <f t="shared" si="1"/>
        <v>0</v>
      </c>
      <c r="G12" s="71"/>
    </row>
    <row r="13" spans="1:7">
      <c r="C13" s="80"/>
      <c r="D13" s="80"/>
      <c r="E13" s="80"/>
      <c r="F13" s="256"/>
    </row>
    <row r="14" spans="1:7" ht="12.75" thickBot="1">
      <c r="B14" s="81" t="s">
        <v>165</v>
      </c>
      <c r="C14" s="82">
        <f>SUM(C4:C13)</f>
        <v>541313.6</v>
      </c>
      <c r="D14" s="82">
        <f>SUM(D4:D13)</f>
        <v>541313.6</v>
      </c>
      <c r="E14" s="82">
        <f>SUM(E4:E13)</f>
        <v>0</v>
      </c>
      <c r="F14" s="257">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80" zoomScaleNormal="80" workbookViewId="0">
      <pane xSplit="4" ySplit="1" topLeftCell="E2" activePane="bottomRight" state="frozen"/>
      <selection pane="topRight" activeCell="E1" sqref="E1"/>
      <selection pane="bottomLeft" activeCell="A2" sqref="A2"/>
      <selection pane="bottomRight" activeCell="H18" sqref="H18"/>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65"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3" bestFit="1" customWidth="1"/>
    <col min="22" max="22" width="18.42578125" style="62" customWidth="1"/>
    <col min="23" max="16384" width="8.85546875" style="62"/>
  </cols>
  <sheetData>
    <row r="1" spans="1:24" s="69" customFormat="1" ht="24">
      <c r="A1" s="157" t="s">
        <v>166</v>
      </c>
      <c r="B1" s="157" t="s">
        <v>167</v>
      </c>
      <c r="C1" s="157" t="s">
        <v>168</v>
      </c>
      <c r="D1" s="157" t="s">
        <v>147</v>
      </c>
      <c r="E1" s="179" t="s">
        <v>169</v>
      </c>
      <c r="F1" s="264" t="s">
        <v>170</v>
      </c>
      <c r="G1" s="159" t="s">
        <v>171</v>
      </c>
      <c r="H1" s="159" t="s">
        <v>172</v>
      </c>
      <c r="I1" s="164" t="s">
        <v>173</v>
      </c>
      <c r="J1" s="158" t="s">
        <v>174</v>
      </c>
      <c r="K1" s="159" t="s">
        <v>171</v>
      </c>
      <c r="L1" s="159" t="s">
        <v>172</v>
      </c>
      <c r="M1" s="164" t="s">
        <v>175</v>
      </c>
      <c r="N1" s="158" t="s">
        <v>176</v>
      </c>
      <c r="O1" s="159" t="s">
        <v>171</v>
      </c>
      <c r="P1" s="159" t="s">
        <v>172</v>
      </c>
      <c r="Q1" s="164" t="s">
        <v>177</v>
      </c>
      <c r="R1" s="158" t="s">
        <v>178</v>
      </c>
      <c r="S1" s="159" t="s">
        <v>171</v>
      </c>
      <c r="T1" s="159" t="s">
        <v>172</v>
      </c>
      <c r="U1" s="158" t="s">
        <v>164</v>
      </c>
    </row>
    <row r="2" spans="1:24" s="69" customFormat="1" ht="12.75">
      <c r="A2" t="s">
        <v>228</v>
      </c>
      <c r="B2" t="s">
        <v>377</v>
      </c>
      <c r="C2" t="s">
        <v>345</v>
      </c>
      <c r="D2" t="s">
        <v>346</v>
      </c>
      <c r="E2">
        <v>3650</v>
      </c>
      <c r="F2">
        <v>3650</v>
      </c>
      <c r="G2" s="282">
        <f>E2-F2</f>
        <v>0</v>
      </c>
      <c r="H2" s="283">
        <f>ROUND(G2/E2,10)</f>
        <v>0</v>
      </c>
      <c r="I2">
        <v>0</v>
      </c>
      <c r="J2">
        <v>0</v>
      </c>
      <c r="K2" s="282">
        <f>I2-J2</f>
        <v>0</v>
      </c>
      <c r="L2" s="283" t="e">
        <f>ROUND(K2/I2,10)</f>
        <v>#DIV/0!</v>
      </c>
      <c r="M2">
        <v>0</v>
      </c>
      <c r="N2">
        <v>0</v>
      </c>
      <c r="O2" s="282">
        <f>M2-N2</f>
        <v>0</v>
      </c>
      <c r="P2" s="283" t="e">
        <f>ROUND(O2/M2,10)</f>
        <v>#DIV/0!</v>
      </c>
      <c r="Q2">
        <v>0</v>
      </c>
      <c r="R2">
        <v>0</v>
      </c>
      <c r="S2" s="282">
        <f>Q2-R2</f>
        <v>0</v>
      </c>
      <c r="T2" s="283" t="e">
        <f>ROUND(S2/Q2,10)</f>
        <v>#DIV/0!</v>
      </c>
      <c r="U2" s="252"/>
      <c r="V2" s="252"/>
      <c r="W2" s="252"/>
      <c r="X2" s="252"/>
    </row>
    <row r="3" spans="1:24" s="69" customFormat="1" ht="12.75">
      <c r="A3" t="s">
        <v>228</v>
      </c>
      <c r="B3" t="s">
        <v>377</v>
      </c>
      <c r="C3" t="s">
        <v>241</v>
      </c>
      <c r="D3" t="s">
        <v>242</v>
      </c>
      <c r="E3">
        <v>2200</v>
      </c>
      <c r="F3">
        <v>2200</v>
      </c>
      <c r="G3" s="282">
        <f t="shared" ref="G3:G20" si="0">E3-F3</f>
        <v>0</v>
      </c>
      <c r="H3" s="283">
        <f t="shared" ref="H3:H20" si="1">ROUND(G3/E3,10)</f>
        <v>0</v>
      </c>
      <c r="I3">
        <v>0</v>
      </c>
      <c r="J3">
        <v>0</v>
      </c>
      <c r="K3" s="282">
        <f t="shared" ref="K3:K39" si="2">I3-J3</f>
        <v>0</v>
      </c>
      <c r="L3" s="283" t="e">
        <f t="shared" ref="L3:L39" si="3">ROUND(K3/I3,10)</f>
        <v>#DIV/0!</v>
      </c>
      <c r="M3">
        <v>0</v>
      </c>
      <c r="N3">
        <v>0</v>
      </c>
      <c r="O3" s="282">
        <f t="shared" ref="O3:O19" si="4">M3-N3</f>
        <v>0</v>
      </c>
      <c r="P3" s="283" t="e">
        <f t="shared" ref="P3:P19" si="5">ROUND(O3/M3,10)</f>
        <v>#DIV/0!</v>
      </c>
      <c r="Q3">
        <v>0</v>
      </c>
      <c r="R3">
        <v>0</v>
      </c>
      <c r="S3" s="282">
        <f t="shared" ref="S3:S14" si="6">Q3-R3</f>
        <v>0</v>
      </c>
      <c r="T3" s="283" t="e">
        <f t="shared" ref="T3:T14" si="7">ROUND(S3/Q3,10)</f>
        <v>#DIV/0!</v>
      </c>
      <c r="U3" s="158"/>
    </row>
    <row r="4" spans="1:24" s="69" customFormat="1" ht="12.75">
      <c r="A4" t="s">
        <v>228</v>
      </c>
      <c r="B4" t="s">
        <v>378</v>
      </c>
      <c r="C4" t="s">
        <v>245</v>
      </c>
      <c r="D4" t="s">
        <v>246</v>
      </c>
      <c r="E4">
        <v>46521</v>
      </c>
      <c r="F4">
        <v>46521</v>
      </c>
      <c r="G4" s="282">
        <f t="shared" si="0"/>
        <v>0</v>
      </c>
      <c r="H4" s="283">
        <f t="shared" si="1"/>
        <v>0</v>
      </c>
      <c r="I4">
        <v>8601.68</v>
      </c>
      <c r="J4">
        <v>8601.68</v>
      </c>
      <c r="K4" s="282">
        <f t="shared" si="2"/>
        <v>0</v>
      </c>
      <c r="L4" s="283">
        <f t="shared" si="3"/>
        <v>0</v>
      </c>
      <c r="M4">
        <v>0</v>
      </c>
      <c r="N4">
        <v>0</v>
      </c>
      <c r="O4" s="282">
        <f t="shared" si="4"/>
        <v>0</v>
      </c>
      <c r="P4" s="283" t="e">
        <f t="shared" si="5"/>
        <v>#DIV/0!</v>
      </c>
      <c r="Q4">
        <v>-554.26</v>
      </c>
      <c r="R4">
        <v>-554.26</v>
      </c>
      <c r="S4" s="282">
        <f t="shared" si="6"/>
        <v>0</v>
      </c>
      <c r="T4" s="283">
        <f t="shared" si="7"/>
        <v>0</v>
      </c>
      <c r="U4" s="158"/>
    </row>
    <row r="5" spans="1:24" s="69" customFormat="1" ht="12.75">
      <c r="A5" t="s">
        <v>228</v>
      </c>
      <c r="B5" t="s">
        <v>379</v>
      </c>
      <c r="C5" t="s">
        <v>247</v>
      </c>
      <c r="D5" t="s">
        <v>248</v>
      </c>
      <c r="E5">
        <v>1495</v>
      </c>
      <c r="F5">
        <v>1495</v>
      </c>
      <c r="G5" s="282">
        <f t="shared" si="0"/>
        <v>0</v>
      </c>
      <c r="H5" s="283">
        <f t="shared" si="1"/>
        <v>0</v>
      </c>
      <c r="I5">
        <v>0</v>
      </c>
      <c r="J5">
        <v>0</v>
      </c>
      <c r="K5" s="282">
        <f t="shared" si="2"/>
        <v>0</v>
      </c>
      <c r="L5" s="283" t="e">
        <f t="shared" si="3"/>
        <v>#DIV/0!</v>
      </c>
      <c r="M5">
        <v>0</v>
      </c>
      <c r="N5">
        <v>0</v>
      </c>
      <c r="O5" s="282">
        <f t="shared" si="4"/>
        <v>0</v>
      </c>
      <c r="P5" s="283" t="e">
        <f t="shared" si="5"/>
        <v>#DIV/0!</v>
      </c>
      <c r="Q5">
        <v>0</v>
      </c>
      <c r="R5">
        <v>0</v>
      </c>
      <c r="S5" s="282">
        <f t="shared" si="6"/>
        <v>0</v>
      </c>
      <c r="T5" s="283" t="e">
        <f t="shared" si="7"/>
        <v>#DIV/0!</v>
      </c>
      <c r="U5" s="158"/>
    </row>
    <row r="6" spans="1:24" s="69" customFormat="1" ht="12.75">
      <c r="A6" t="s">
        <v>228</v>
      </c>
      <c r="B6" t="s">
        <v>379</v>
      </c>
      <c r="C6" t="s">
        <v>247</v>
      </c>
      <c r="D6" t="s">
        <v>248</v>
      </c>
      <c r="E6">
        <v>1930</v>
      </c>
      <c r="F6">
        <v>1930</v>
      </c>
      <c r="G6" s="282">
        <f t="shared" si="0"/>
        <v>0</v>
      </c>
      <c r="H6" s="283">
        <f t="shared" si="1"/>
        <v>0</v>
      </c>
      <c r="I6">
        <v>0</v>
      </c>
      <c r="J6">
        <v>0</v>
      </c>
      <c r="K6" s="282">
        <f t="shared" si="2"/>
        <v>0</v>
      </c>
      <c r="L6" s="283" t="e">
        <f t="shared" si="3"/>
        <v>#DIV/0!</v>
      </c>
      <c r="M6">
        <v>0</v>
      </c>
      <c r="N6">
        <v>0</v>
      </c>
      <c r="O6" s="282">
        <f t="shared" si="4"/>
        <v>0</v>
      </c>
      <c r="P6" s="283" t="e">
        <f t="shared" si="5"/>
        <v>#DIV/0!</v>
      </c>
      <c r="Q6">
        <v>0</v>
      </c>
      <c r="R6">
        <v>0</v>
      </c>
      <c r="S6" s="282">
        <f t="shared" si="6"/>
        <v>0</v>
      </c>
      <c r="T6" s="283" t="e">
        <f t="shared" si="7"/>
        <v>#DIV/0!</v>
      </c>
      <c r="U6" s="158"/>
    </row>
    <row r="7" spans="1:24" s="69" customFormat="1" ht="12.75">
      <c r="A7" t="s">
        <v>228</v>
      </c>
      <c r="B7" t="s">
        <v>379</v>
      </c>
      <c r="C7" t="s">
        <v>249</v>
      </c>
      <c r="D7" t="s">
        <v>250</v>
      </c>
      <c r="E7">
        <v>3329</v>
      </c>
      <c r="F7">
        <v>3329</v>
      </c>
      <c r="G7" s="282">
        <f t="shared" si="0"/>
        <v>0</v>
      </c>
      <c r="H7" s="283">
        <f t="shared" si="1"/>
        <v>0</v>
      </c>
      <c r="I7">
        <v>0</v>
      </c>
      <c r="J7">
        <v>0</v>
      </c>
      <c r="K7" s="282">
        <f t="shared" si="2"/>
        <v>0</v>
      </c>
      <c r="L7" s="283" t="e">
        <f t="shared" si="3"/>
        <v>#DIV/0!</v>
      </c>
      <c r="M7">
        <v>0</v>
      </c>
      <c r="N7">
        <v>0</v>
      </c>
      <c r="O7" s="282">
        <f t="shared" si="4"/>
        <v>0</v>
      </c>
      <c r="P7" s="283" t="e">
        <f t="shared" si="5"/>
        <v>#DIV/0!</v>
      </c>
      <c r="Q7">
        <v>0</v>
      </c>
      <c r="R7">
        <v>0</v>
      </c>
      <c r="S7" s="282">
        <f t="shared" si="6"/>
        <v>0</v>
      </c>
      <c r="T7" s="283" t="e">
        <f t="shared" si="7"/>
        <v>#DIV/0!</v>
      </c>
      <c r="U7" s="158"/>
    </row>
    <row r="8" spans="1:24" s="69" customFormat="1" ht="12.75">
      <c r="A8" t="s">
        <v>228</v>
      </c>
      <c r="B8" t="s">
        <v>379</v>
      </c>
      <c r="C8" t="s">
        <v>249</v>
      </c>
      <c r="D8" t="s">
        <v>250</v>
      </c>
      <c r="E8">
        <v>4299</v>
      </c>
      <c r="F8">
        <v>4299</v>
      </c>
      <c r="G8" s="282">
        <f t="shared" si="0"/>
        <v>0</v>
      </c>
      <c r="H8" s="283">
        <f t="shared" si="1"/>
        <v>0</v>
      </c>
      <c r="I8">
        <v>0</v>
      </c>
      <c r="J8">
        <v>0</v>
      </c>
      <c r="K8" s="282">
        <f t="shared" si="2"/>
        <v>0</v>
      </c>
      <c r="L8" s="283" t="e">
        <f t="shared" si="3"/>
        <v>#DIV/0!</v>
      </c>
      <c r="M8">
        <v>0</v>
      </c>
      <c r="N8">
        <v>0</v>
      </c>
      <c r="O8" s="282">
        <f t="shared" si="4"/>
        <v>0</v>
      </c>
      <c r="P8" s="283" t="e">
        <f t="shared" si="5"/>
        <v>#DIV/0!</v>
      </c>
      <c r="Q8">
        <v>0</v>
      </c>
      <c r="R8">
        <v>0</v>
      </c>
      <c r="S8" s="282">
        <f t="shared" si="6"/>
        <v>0</v>
      </c>
      <c r="T8" s="283" t="e">
        <f t="shared" si="7"/>
        <v>#DIV/0!</v>
      </c>
      <c r="U8" s="158"/>
    </row>
    <row r="9" spans="1:24" s="69" customFormat="1" ht="12.75">
      <c r="A9" t="s">
        <v>228</v>
      </c>
      <c r="B9" t="s">
        <v>379</v>
      </c>
      <c r="C9" t="s">
        <v>253</v>
      </c>
      <c r="D9" t="s">
        <v>254</v>
      </c>
      <c r="E9">
        <v>5682</v>
      </c>
      <c r="F9">
        <v>5682</v>
      </c>
      <c r="G9" s="282">
        <f t="shared" si="0"/>
        <v>0</v>
      </c>
      <c r="H9" s="283">
        <f t="shared" si="1"/>
        <v>0</v>
      </c>
      <c r="I9">
        <v>2667.69</v>
      </c>
      <c r="J9">
        <v>2667.69</v>
      </c>
      <c r="K9" s="282">
        <f t="shared" si="2"/>
        <v>0</v>
      </c>
      <c r="L9" s="283">
        <f t="shared" si="3"/>
        <v>0</v>
      </c>
      <c r="M9">
        <v>1143.29</v>
      </c>
      <c r="N9">
        <v>1143.29</v>
      </c>
      <c r="O9" s="282">
        <f t="shared" si="4"/>
        <v>0</v>
      </c>
      <c r="P9" s="283">
        <f t="shared" si="5"/>
        <v>0</v>
      </c>
      <c r="Q9">
        <v>25.14</v>
      </c>
      <c r="R9">
        <v>25.14</v>
      </c>
      <c r="S9" s="282">
        <f t="shared" si="6"/>
        <v>0</v>
      </c>
      <c r="T9" s="283">
        <f t="shared" si="7"/>
        <v>0</v>
      </c>
      <c r="U9" s="158"/>
    </row>
    <row r="10" spans="1:24" s="69" customFormat="1" ht="12.75">
      <c r="A10" t="s">
        <v>228</v>
      </c>
      <c r="B10" t="s">
        <v>379</v>
      </c>
      <c r="C10" t="s">
        <v>255</v>
      </c>
      <c r="D10" t="s">
        <v>256</v>
      </c>
      <c r="E10">
        <v>6034</v>
      </c>
      <c r="F10">
        <v>6034</v>
      </c>
      <c r="G10" s="282">
        <f t="shared" si="0"/>
        <v>0</v>
      </c>
      <c r="H10" s="283">
        <f t="shared" si="1"/>
        <v>0</v>
      </c>
      <c r="I10">
        <v>0</v>
      </c>
      <c r="J10">
        <v>0</v>
      </c>
      <c r="K10" s="282">
        <f t="shared" si="2"/>
        <v>0</v>
      </c>
      <c r="L10" s="283" t="e">
        <f t="shared" si="3"/>
        <v>#DIV/0!</v>
      </c>
      <c r="M10">
        <v>0</v>
      </c>
      <c r="N10">
        <v>0</v>
      </c>
      <c r="O10" s="282">
        <f t="shared" si="4"/>
        <v>0</v>
      </c>
      <c r="P10" s="283" t="e">
        <f t="shared" si="5"/>
        <v>#DIV/0!</v>
      </c>
      <c r="Q10">
        <v>0</v>
      </c>
      <c r="R10">
        <v>0</v>
      </c>
      <c r="S10" s="282">
        <f t="shared" si="6"/>
        <v>0</v>
      </c>
      <c r="T10" s="283" t="e">
        <f t="shared" si="7"/>
        <v>#DIV/0!</v>
      </c>
      <c r="U10" s="158"/>
    </row>
    <row r="11" spans="1:24" s="69" customFormat="1" ht="12.75">
      <c r="A11" t="s">
        <v>228</v>
      </c>
      <c r="B11" t="s">
        <v>379</v>
      </c>
      <c r="C11" t="s">
        <v>259</v>
      </c>
      <c r="D11" t="s">
        <v>260</v>
      </c>
      <c r="E11">
        <v>16586</v>
      </c>
      <c r="F11">
        <v>16586</v>
      </c>
      <c r="G11" s="282">
        <f t="shared" si="0"/>
        <v>0</v>
      </c>
      <c r="H11" s="283">
        <f t="shared" si="1"/>
        <v>0</v>
      </c>
      <c r="I11">
        <v>0</v>
      </c>
      <c r="J11">
        <v>0</v>
      </c>
      <c r="K11" s="282">
        <f t="shared" si="2"/>
        <v>0</v>
      </c>
      <c r="L11" s="283" t="e">
        <f t="shared" si="3"/>
        <v>#DIV/0!</v>
      </c>
      <c r="M11">
        <v>0</v>
      </c>
      <c r="N11">
        <v>0</v>
      </c>
      <c r="O11" s="282">
        <f t="shared" si="4"/>
        <v>0</v>
      </c>
      <c r="P11" s="283" t="e">
        <f t="shared" si="5"/>
        <v>#DIV/0!</v>
      </c>
      <c r="Q11">
        <v>0</v>
      </c>
      <c r="R11">
        <v>0</v>
      </c>
      <c r="S11" s="282">
        <f t="shared" si="6"/>
        <v>0</v>
      </c>
      <c r="T11" s="283" t="e">
        <f t="shared" si="7"/>
        <v>#DIV/0!</v>
      </c>
      <c r="U11" s="158"/>
    </row>
    <row r="12" spans="1:24" s="69" customFormat="1" ht="12.75">
      <c r="A12" t="s">
        <v>228</v>
      </c>
      <c r="B12" t="s">
        <v>379</v>
      </c>
      <c r="C12" t="s">
        <v>259</v>
      </c>
      <c r="D12" t="s">
        <v>260</v>
      </c>
      <c r="E12">
        <v>16586</v>
      </c>
      <c r="F12">
        <v>16586</v>
      </c>
      <c r="G12" s="282">
        <f t="shared" si="0"/>
        <v>0</v>
      </c>
      <c r="H12" s="283">
        <f t="shared" si="1"/>
        <v>0</v>
      </c>
      <c r="I12">
        <v>0</v>
      </c>
      <c r="J12">
        <v>0</v>
      </c>
      <c r="K12" s="282">
        <f t="shared" si="2"/>
        <v>0</v>
      </c>
      <c r="L12" s="283" t="e">
        <f t="shared" si="3"/>
        <v>#DIV/0!</v>
      </c>
      <c r="M12">
        <v>0</v>
      </c>
      <c r="N12">
        <v>0</v>
      </c>
      <c r="O12" s="282">
        <f t="shared" si="4"/>
        <v>0</v>
      </c>
      <c r="P12" s="283" t="e">
        <f t="shared" si="5"/>
        <v>#DIV/0!</v>
      </c>
      <c r="Q12">
        <v>0</v>
      </c>
      <c r="R12">
        <v>0</v>
      </c>
      <c r="S12" s="282">
        <f t="shared" si="6"/>
        <v>0</v>
      </c>
      <c r="T12" s="283" t="e">
        <f t="shared" si="7"/>
        <v>#DIV/0!</v>
      </c>
      <c r="U12" s="158"/>
    </row>
    <row r="13" spans="1:24" s="69" customFormat="1" ht="12.75">
      <c r="A13" t="s">
        <v>228</v>
      </c>
      <c r="B13" t="s">
        <v>379</v>
      </c>
      <c r="C13" t="s">
        <v>259</v>
      </c>
      <c r="D13" t="s">
        <v>260</v>
      </c>
      <c r="E13">
        <v>21421</v>
      </c>
      <c r="F13">
        <v>21421</v>
      </c>
      <c r="G13" s="282">
        <f t="shared" si="0"/>
        <v>0</v>
      </c>
      <c r="H13" s="283">
        <f t="shared" si="1"/>
        <v>0</v>
      </c>
      <c r="I13">
        <v>0</v>
      </c>
      <c r="J13">
        <v>0</v>
      </c>
      <c r="K13" s="282">
        <f t="shared" si="2"/>
        <v>0</v>
      </c>
      <c r="L13" s="283" t="e">
        <f t="shared" si="3"/>
        <v>#DIV/0!</v>
      </c>
      <c r="M13">
        <v>0</v>
      </c>
      <c r="N13">
        <v>0</v>
      </c>
      <c r="O13" s="282">
        <f t="shared" si="4"/>
        <v>0</v>
      </c>
      <c r="P13" s="283" t="e">
        <f t="shared" si="5"/>
        <v>#DIV/0!</v>
      </c>
      <c r="Q13">
        <v>0</v>
      </c>
      <c r="R13">
        <v>0</v>
      </c>
      <c r="S13" s="282">
        <f t="shared" si="6"/>
        <v>0</v>
      </c>
      <c r="T13" s="283" t="e">
        <f t="shared" si="7"/>
        <v>#DIV/0!</v>
      </c>
      <c r="U13" s="158"/>
    </row>
    <row r="14" spans="1:24" s="69" customFormat="1" ht="12.75">
      <c r="A14" t="s">
        <v>228</v>
      </c>
      <c r="B14" t="s">
        <v>380</v>
      </c>
      <c r="C14" t="s">
        <v>261</v>
      </c>
      <c r="D14" t="s">
        <v>262</v>
      </c>
      <c r="E14">
        <v>20000</v>
      </c>
      <c r="F14">
        <v>20000</v>
      </c>
      <c r="G14" s="282">
        <f t="shared" si="0"/>
        <v>0</v>
      </c>
      <c r="H14" s="283">
        <f t="shared" si="1"/>
        <v>0</v>
      </c>
      <c r="I14">
        <v>3765.95</v>
      </c>
      <c r="J14">
        <v>3765.95</v>
      </c>
      <c r="K14" s="282">
        <f t="shared" si="2"/>
        <v>0</v>
      </c>
      <c r="L14" s="283">
        <f t="shared" si="3"/>
        <v>0</v>
      </c>
      <c r="M14">
        <v>0</v>
      </c>
      <c r="N14">
        <v>0</v>
      </c>
      <c r="O14" s="282">
        <f t="shared" si="4"/>
        <v>0</v>
      </c>
      <c r="P14" s="283" t="e">
        <f t="shared" si="5"/>
        <v>#DIV/0!</v>
      </c>
      <c r="Q14">
        <v>-84.23</v>
      </c>
      <c r="R14">
        <v>-84.23</v>
      </c>
      <c r="S14" s="282">
        <f t="shared" si="6"/>
        <v>0</v>
      </c>
      <c r="T14" s="283">
        <f t="shared" si="7"/>
        <v>0</v>
      </c>
      <c r="U14" s="158"/>
    </row>
    <row r="15" spans="1:24" s="69" customFormat="1" ht="12.75">
      <c r="A15" t="s">
        <v>228</v>
      </c>
      <c r="B15" t="s">
        <v>380</v>
      </c>
      <c r="C15" t="s">
        <v>269</v>
      </c>
      <c r="D15" t="s">
        <v>270</v>
      </c>
      <c r="E15">
        <v>3400</v>
      </c>
      <c r="F15">
        <v>3400</v>
      </c>
      <c r="G15" s="282">
        <f t="shared" si="0"/>
        <v>0</v>
      </c>
      <c r="H15" s="283">
        <f t="shared" si="1"/>
        <v>0</v>
      </c>
      <c r="I15">
        <v>1920.63</v>
      </c>
      <c r="J15">
        <v>1920.63</v>
      </c>
      <c r="K15" s="282">
        <f t="shared" si="2"/>
        <v>0</v>
      </c>
      <c r="L15" s="283">
        <f t="shared" si="3"/>
        <v>0</v>
      </c>
      <c r="M15">
        <v>0</v>
      </c>
      <c r="N15">
        <v>0</v>
      </c>
      <c r="O15" s="282">
        <f t="shared" si="4"/>
        <v>0</v>
      </c>
      <c r="P15" s="283" t="e">
        <f t="shared" si="5"/>
        <v>#DIV/0!</v>
      </c>
      <c r="Q15">
        <v>-42.96</v>
      </c>
      <c r="R15">
        <v>-42.96</v>
      </c>
      <c r="S15" s="282">
        <f t="shared" ref="S15:S39" si="8">Q15-R15</f>
        <v>0</v>
      </c>
      <c r="T15" s="283">
        <f t="shared" ref="T15:T39" si="9">ROUND(S15/Q15,10)</f>
        <v>0</v>
      </c>
      <c r="U15" s="158"/>
    </row>
    <row r="16" spans="1:24" s="69" customFormat="1" ht="12.75">
      <c r="A16" t="s">
        <v>228</v>
      </c>
      <c r="B16" t="s">
        <v>380</v>
      </c>
      <c r="C16" t="s">
        <v>271</v>
      </c>
      <c r="D16" t="s">
        <v>272</v>
      </c>
      <c r="E16">
        <v>5400</v>
      </c>
      <c r="F16">
        <v>5400</v>
      </c>
      <c r="G16" s="282">
        <f t="shared" si="0"/>
        <v>0</v>
      </c>
      <c r="H16" s="283">
        <f t="shared" si="1"/>
        <v>0</v>
      </c>
      <c r="I16">
        <v>2592.85</v>
      </c>
      <c r="J16">
        <v>2592.85</v>
      </c>
      <c r="K16" s="282">
        <f t="shared" si="2"/>
        <v>0</v>
      </c>
      <c r="L16" s="283">
        <f t="shared" si="3"/>
        <v>0</v>
      </c>
      <c r="M16">
        <v>0</v>
      </c>
      <c r="N16">
        <v>0</v>
      </c>
      <c r="O16" s="282">
        <f t="shared" si="4"/>
        <v>0</v>
      </c>
      <c r="P16" s="283" t="e">
        <f t="shared" si="5"/>
        <v>#DIV/0!</v>
      </c>
      <c r="Q16">
        <v>-57.99</v>
      </c>
      <c r="R16">
        <v>-57.99</v>
      </c>
      <c r="S16" s="282">
        <f t="shared" si="8"/>
        <v>0</v>
      </c>
      <c r="T16" s="283">
        <f t="shared" si="9"/>
        <v>0</v>
      </c>
      <c r="U16" s="158"/>
    </row>
    <row r="17" spans="1:21" s="69" customFormat="1" ht="12.75">
      <c r="A17" t="s">
        <v>228</v>
      </c>
      <c r="B17" t="s">
        <v>380</v>
      </c>
      <c r="C17" t="s">
        <v>273</v>
      </c>
      <c r="D17" t="s">
        <v>274</v>
      </c>
      <c r="E17">
        <v>4000</v>
      </c>
      <c r="F17">
        <v>4000</v>
      </c>
      <c r="G17" s="282">
        <f t="shared" si="0"/>
        <v>0</v>
      </c>
      <c r="H17" s="283">
        <f t="shared" si="1"/>
        <v>0</v>
      </c>
      <c r="I17">
        <v>1882.97</v>
      </c>
      <c r="J17">
        <v>1882.97</v>
      </c>
      <c r="K17" s="282">
        <f t="shared" si="2"/>
        <v>0</v>
      </c>
      <c r="L17" s="283">
        <f t="shared" si="3"/>
        <v>0</v>
      </c>
      <c r="M17">
        <v>0</v>
      </c>
      <c r="N17">
        <v>0</v>
      </c>
      <c r="O17" s="282">
        <f t="shared" si="4"/>
        <v>0</v>
      </c>
      <c r="P17" s="283" t="e">
        <f t="shared" si="5"/>
        <v>#DIV/0!</v>
      </c>
      <c r="Q17">
        <v>-42.11</v>
      </c>
      <c r="R17">
        <v>-42.11</v>
      </c>
      <c r="S17" s="282">
        <f t="shared" si="8"/>
        <v>0</v>
      </c>
      <c r="T17" s="283">
        <f t="shared" si="9"/>
        <v>0</v>
      </c>
      <c r="U17" s="158"/>
    </row>
    <row r="18" spans="1:21" s="69" customFormat="1" ht="12.75">
      <c r="A18" t="s">
        <v>228</v>
      </c>
      <c r="B18" t="s">
        <v>380</v>
      </c>
      <c r="C18" t="s">
        <v>275</v>
      </c>
      <c r="D18" t="s">
        <v>276</v>
      </c>
      <c r="E18">
        <v>30600</v>
      </c>
      <c r="F18">
        <v>30600</v>
      </c>
      <c r="G18" s="282">
        <f t="shared" si="0"/>
        <v>0</v>
      </c>
      <c r="H18" s="283">
        <f t="shared" si="1"/>
        <v>0</v>
      </c>
      <c r="I18">
        <v>3169.04</v>
      </c>
      <c r="J18">
        <v>3169.04</v>
      </c>
      <c r="K18" s="282">
        <f t="shared" si="2"/>
        <v>0</v>
      </c>
      <c r="L18" s="283">
        <f t="shared" si="3"/>
        <v>0</v>
      </c>
      <c r="M18">
        <v>0</v>
      </c>
      <c r="N18">
        <v>0</v>
      </c>
      <c r="O18" s="282">
        <f t="shared" si="4"/>
        <v>0</v>
      </c>
      <c r="P18" s="283" t="e">
        <f t="shared" si="5"/>
        <v>#DIV/0!</v>
      </c>
      <c r="Q18">
        <v>-70.88</v>
      </c>
      <c r="R18">
        <v>-70.88</v>
      </c>
      <c r="S18" s="282">
        <f t="shared" si="8"/>
        <v>0</v>
      </c>
      <c r="T18" s="283">
        <f t="shared" si="9"/>
        <v>0</v>
      </c>
      <c r="U18" s="158"/>
    </row>
    <row r="19" spans="1:21" s="69" customFormat="1" ht="12.75">
      <c r="A19" t="s">
        <v>228</v>
      </c>
      <c r="B19" t="s">
        <v>380</v>
      </c>
      <c r="C19" t="s">
        <v>277</v>
      </c>
      <c r="D19" t="s">
        <v>278</v>
      </c>
      <c r="E19">
        <v>12900</v>
      </c>
      <c r="F19">
        <v>12900</v>
      </c>
      <c r="G19" s="282">
        <f t="shared" si="0"/>
        <v>0</v>
      </c>
      <c r="H19" s="283">
        <f t="shared" si="1"/>
        <v>0</v>
      </c>
      <c r="I19">
        <v>4736.62</v>
      </c>
      <c r="J19">
        <v>4736.62</v>
      </c>
      <c r="K19" s="282">
        <f t="shared" si="2"/>
        <v>0</v>
      </c>
      <c r="L19" s="283">
        <f t="shared" si="3"/>
        <v>0</v>
      </c>
      <c r="M19">
        <v>0</v>
      </c>
      <c r="N19">
        <v>0</v>
      </c>
      <c r="O19" s="282">
        <f t="shared" si="4"/>
        <v>0</v>
      </c>
      <c r="P19" s="283" t="e">
        <f t="shared" si="5"/>
        <v>#DIV/0!</v>
      </c>
      <c r="Q19">
        <v>-105.94</v>
      </c>
      <c r="R19">
        <v>-105.94</v>
      </c>
      <c r="S19" s="282">
        <f t="shared" si="8"/>
        <v>0</v>
      </c>
      <c r="T19" s="283">
        <f t="shared" si="9"/>
        <v>0</v>
      </c>
      <c r="U19" s="158"/>
    </row>
    <row r="20" spans="1:21" s="69" customFormat="1" ht="12.75">
      <c r="A20" t="s">
        <v>228</v>
      </c>
      <c r="B20" t="s">
        <v>381</v>
      </c>
      <c r="C20" t="s">
        <v>279</v>
      </c>
      <c r="D20" t="s">
        <v>280</v>
      </c>
      <c r="E20">
        <v>16048</v>
      </c>
      <c r="F20">
        <v>16048</v>
      </c>
      <c r="G20" s="282">
        <f t="shared" si="0"/>
        <v>0</v>
      </c>
      <c r="H20" s="283">
        <f t="shared" si="1"/>
        <v>0</v>
      </c>
      <c r="I20">
        <v>2417.14</v>
      </c>
      <c r="J20">
        <v>2417.14</v>
      </c>
      <c r="K20" s="282">
        <f t="shared" si="2"/>
        <v>0</v>
      </c>
      <c r="L20" s="283">
        <f t="shared" si="3"/>
        <v>0</v>
      </c>
      <c r="M20">
        <v>0</v>
      </c>
      <c r="N20">
        <v>0</v>
      </c>
      <c r="O20" s="282">
        <f t="shared" ref="O20:O39" si="10">M20-N20</f>
        <v>0</v>
      </c>
      <c r="P20" s="283" t="e">
        <f t="shared" ref="P20:P39" si="11">ROUND(O20/M20,10)</f>
        <v>#DIV/0!</v>
      </c>
      <c r="Q20">
        <v>-17.350000000000001</v>
      </c>
      <c r="R20">
        <v>-17.350000000000001</v>
      </c>
      <c r="S20" s="282">
        <f t="shared" si="8"/>
        <v>0</v>
      </c>
      <c r="T20" s="283">
        <f t="shared" si="9"/>
        <v>0</v>
      </c>
      <c r="U20" s="158"/>
    </row>
    <row r="21" spans="1:21" s="69" customFormat="1" ht="12.75">
      <c r="A21" t="s">
        <v>228</v>
      </c>
      <c r="B21" t="s">
        <v>381</v>
      </c>
      <c r="C21" t="s">
        <v>279</v>
      </c>
      <c r="D21" t="s">
        <v>280</v>
      </c>
      <c r="E21">
        <v>16048</v>
      </c>
      <c r="F21">
        <v>16048</v>
      </c>
      <c r="G21" s="282">
        <f t="shared" ref="G21:G39" si="12">E21-F21</f>
        <v>0</v>
      </c>
      <c r="H21" s="283">
        <f t="shared" ref="H21:H39" si="13">ROUND(G21/E21,10)</f>
        <v>0</v>
      </c>
      <c r="I21">
        <v>5438.57</v>
      </c>
      <c r="J21">
        <v>5438.57</v>
      </c>
      <c r="K21" s="282">
        <f t="shared" si="2"/>
        <v>0</v>
      </c>
      <c r="L21" s="283">
        <f t="shared" si="3"/>
        <v>0</v>
      </c>
      <c r="M21">
        <v>0</v>
      </c>
      <c r="N21">
        <v>0</v>
      </c>
      <c r="O21" s="282">
        <f t="shared" si="10"/>
        <v>0</v>
      </c>
      <c r="P21" s="283" t="e">
        <f t="shared" si="11"/>
        <v>#DIV/0!</v>
      </c>
      <c r="Q21">
        <v>-39.04</v>
      </c>
      <c r="R21">
        <v>-39.04</v>
      </c>
      <c r="S21" s="282">
        <f t="shared" si="8"/>
        <v>0</v>
      </c>
      <c r="T21" s="283">
        <f t="shared" si="9"/>
        <v>0</v>
      </c>
      <c r="U21" s="158"/>
    </row>
    <row r="22" spans="1:21" s="69" customFormat="1" ht="12.75">
      <c r="A22" t="s">
        <v>228</v>
      </c>
      <c r="B22" t="s">
        <v>380</v>
      </c>
      <c r="C22" t="s">
        <v>283</v>
      </c>
      <c r="D22" t="s">
        <v>284</v>
      </c>
      <c r="E22">
        <v>10400</v>
      </c>
      <c r="F22">
        <v>10400</v>
      </c>
      <c r="G22" s="282">
        <f t="shared" si="12"/>
        <v>0</v>
      </c>
      <c r="H22" s="283">
        <f t="shared" si="13"/>
        <v>0</v>
      </c>
      <c r="I22">
        <v>7049.85</v>
      </c>
      <c r="J22">
        <v>7049.85</v>
      </c>
      <c r="K22" s="282">
        <f t="shared" si="2"/>
        <v>0</v>
      </c>
      <c r="L22" s="283">
        <f t="shared" si="3"/>
        <v>0</v>
      </c>
      <c r="M22">
        <v>0</v>
      </c>
      <c r="N22">
        <v>0</v>
      </c>
      <c r="O22" s="282">
        <f t="shared" si="10"/>
        <v>0</v>
      </c>
      <c r="P22" s="283" t="e">
        <f t="shared" si="11"/>
        <v>#DIV/0!</v>
      </c>
      <c r="Q22">
        <v>-157.68</v>
      </c>
      <c r="R22">
        <v>-157.68</v>
      </c>
      <c r="S22" s="282">
        <f t="shared" si="8"/>
        <v>0</v>
      </c>
      <c r="T22" s="283">
        <f t="shared" si="9"/>
        <v>0</v>
      </c>
      <c r="U22" s="158"/>
    </row>
    <row r="23" spans="1:21" s="197" customFormat="1" ht="12.75">
      <c r="A23" t="s">
        <v>228</v>
      </c>
      <c r="B23" t="s">
        <v>380</v>
      </c>
      <c r="C23" t="s">
        <v>285</v>
      </c>
      <c r="D23" t="s">
        <v>286</v>
      </c>
      <c r="E23">
        <v>3000</v>
      </c>
      <c r="F23">
        <v>3000</v>
      </c>
      <c r="G23" s="282">
        <f t="shared" si="12"/>
        <v>0</v>
      </c>
      <c r="H23" s="283">
        <f t="shared" si="13"/>
        <v>0</v>
      </c>
      <c r="I23">
        <v>1977.12</v>
      </c>
      <c r="J23">
        <v>1977.12</v>
      </c>
      <c r="K23" s="282">
        <f t="shared" si="2"/>
        <v>0</v>
      </c>
      <c r="L23" s="283">
        <f t="shared" si="3"/>
        <v>0</v>
      </c>
      <c r="M23">
        <v>0</v>
      </c>
      <c r="N23">
        <v>0</v>
      </c>
      <c r="O23" s="282">
        <f t="shared" si="10"/>
        <v>0</v>
      </c>
      <c r="P23" s="283" t="e">
        <f t="shared" si="11"/>
        <v>#DIV/0!</v>
      </c>
      <c r="Q23">
        <v>-44.22</v>
      </c>
      <c r="R23">
        <v>-44.22</v>
      </c>
      <c r="S23" s="282">
        <f t="shared" si="8"/>
        <v>0</v>
      </c>
      <c r="T23" s="283">
        <f t="shared" si="9"/>
        <v>0</v>
      </c>
      <c r="U23" s="196"/>
    </row>
    <row r="24" spans="1:21" s="197" customFormat="1" ht="12.75">
      <c r="A24" t="s">
        <v>228</v>
      </c>
      <c r="B24" t="s">
        <v>377</v>
      </c>
      <c r="C24" t="s">
        <v>287</v>
      </c>
      <c r="D24" t="s">
        <v>288</v>
      </c>
      <c r="E24">
        <v>24600</v>
      </c>
      <c r="F24">
        <v>24600</v>
      </c>
      <c r="G24" s="282">
        <f t="shared" si="12"/>
        <v>0</v>
      </c>
      <c r="H24" s="283">
        <f t="shared" si="13"/>
        <v>0</v>
      </c>
      <c r="I24">
        <v>0</v>
      </c>
      <c r="J24">
        <v>0</v>
      </c>
      <c r="K24" s="282">
        <f t="shared" si="2"/>
        <v>0</v>
      </c>
      <c r="L24" s="283" t="e">
        <f t="shared" si="3"/>
        <v>#DIV/0!</v>
      </c>
      <c r="M24">
        <v>0</v>
      </c>
      <c r="N24">
        <v>0</v>
      </c>
      <c r="O24" s="282">
        <f t="shared" si="10"/>
        <v>0</v>
      </c>
      <c r="P24" s="283" t="e">
        <f t="shared" si="11"/>
        <v>#DIV/0!</v>
      </c>
      <c r="Q24">
        <v>0</v>
      </c>
      <c r="R24">
        <v>0</v>
      </c>
      <c r="S24" s="282">
        <f t="shared" si="8"/>
        <v>0</v>
      </c>
      <c r="T24" s="283" t="e">
        <f t="shared" si="9"/>
        <v>#DIV/0!</v>
      </c>
      <c r="U24" s="196"/>
    </row>
    <row r="25" spans="1:21" s="197" customFormat="1" ht="12.75">
      <c r="A25" t="s">
        <v>228</v>
      </c>
      <c r="B25" t="s">
        <v>377</v>
      </c>
      <c r="C25" t="s">
        <v>287</v>
      </c>
      <c r="D25" t="s">
        <v>288</v>
      </c>
      <c r="E25">
        <v>24600</v>
      </c>
      <c r="F25">
        <v>24600</v>
      </c>
      <c r="G25" s="282">
        <f t="shared" si="12"/>
        <v>0</v>
      </c>
      <c r="H25" s="283">
        <f t="shared" si="13"/>
        <v>0</v>
      </c>
      <c r="I25">
        <v>0</v>
      </c>
      <c r="J25">
        <v>0</v>
      </c>
      <c r="K25" s="282">
        <f t="shared" si="2"/>
        <v>0</v>
      </c>
      <c r="L25" s="283" t="e">
        <f t="shared" si="3"/>
        <v>#DIV/0!</v>
      </c>
      <c r="M25">
        <v>0</v>
      </c>
      <c r="N25">
        <v>0</v>
      </c>
      <c r="O25" s="282">
        <f t="shared" si="10"/>
        <v>0</v>
      </c>
      <c r="P25" s="283" t="e">
        <f t="shared" si="11"/>
        <v>#DIV/0!</v>
      </c>
      <c r="Q25">
        <v>0</v>
      </c>
      <c r="R25">
        <v>0</v>
      </c>
      <c r="S25" s="282">
        <f t="shared" si="8"/>
        <v>0</v>
      </c>
      <c r="T25" s="283" t="e">
        <f t="shared" si="9"/>
        <v>#DIV/0!</v>
      </c>
      <c r="U25" s="196"/>
    </row>
    <row r="26" spans="1:21" s="197" customFormat="1" ht="12.75">
      <c r="A26" t="s">
        <v>228</v>
      </c>
      <c r="B26" t="s">
        <v>377</v>
      </c>
      <c r="C26" t="s">
        <v>287</v>
      </c>
      <c r="D26" t="s">
        <v>288</v>
      </c>
      <c r="E26">
        <v>24600</v>
      </c>
      <c r="F26">
        <v>24600</v>
      </c>
      <c r="G26" s="282">
        <f t="shared" si="12"/>
        <v>0</v>
      </c>
      <c r="H26" s="283">
        <f t="shared" si="13"/>
        <v>0</v>
      </c>
      <c r="I26">
        <v>0</v>
      </c>
      <c r="J26">
        <v>0</v>
      </c>
      <c r="K26" s="282">
        <f t="shared" si="2"/>
        <v>0</v>
      </c>
      <c r="L26" s="283" t="e">
        <f t="shared" si="3"/>
        <v>#DIV/0!</v>
      </c>
      <c r="M26">
        <v>0</v>
      </c>
      <c r="N26">
        <v>0</v>
      </c>
      <c r="O26" s="282">
        <f t="shared" si="10"/>
        <v>0</v>
      </c>
      <c r="P26" s="283" t="e">
        <f t="shared" si="11"/>
        <v>#DIV/0!</v>
      </c>
      <c r="Q26">
        <v>0</v>
      </c>
      <c r="R26">
        <v>0</v>
      </c>
      <c r="S26" s="282">
        <f t="shared" si="8"/>
        <v>0</v>
      </c>
      <c r="T26" s="283" t="e">
        <f t="shared" si="9"/>
        <v>#DIV/0!</v>
      </c>
      <c r="U26" s="196"/>
    </row>
    <row r="27" spans="1:21" s="197" customFormat="1" ht="12.75">
      <c r="A27" t="s">
        <v>228</v>
      </c>
      <c r="B27" t="s">
        <v>377</v>
      </c>
      <c r="C27" t="s">
        <v>287</v>
      </c>
      <c r="D27" t="s">
        <v>288</v>
      </c>
      <c r="E27">
        <v>24600</v>
      </c>
      <c r="F27">
        <v>24600</v>
      </c>
      <c r="G27" s="282">
        <f t="shared" si="12"/>
        <v>0</v>
      </c>
      <c r="H27" s="283">
        <f t="shared" si="13"/>
        <v>0</v>
      </c>
      <c r="I27">
        <v>0</v>
      </c>
      <c r="J27">
        <v>0</v>
      </c>
      <c r="K27" s="282">
        <f t="shared" si="2"/>
        <v>0</v>
      </c>
      <c r="L27" s="283" t="e">
        <f t="shared" si="3"/>
        <v>#DIV/0!</v>
      </c>
      <c r="M27">
        <v>0</v>
      </c>
      <c r="N27">
        <v>0</v>
      </c>
      <c r="O27" s="282">
        <f t="shared" si="10"/>
        <v>0</v>
      </c>
      <c r="P27" s="283" t="e">
        <f t="shared" si="11"/>
        <v>#DIV/0!</v>
      </c>
      <c r="Q27">
        <v>0</v>
      </c>
      <c r="R27">
        <v>0</v>
      </c>
      <c r="S27" s="282">
        <f t="shared" si="8"/>
        <v>0</v>
      </c>
      <c r="T27" s="283" t="e">
        <f t="shared" si="9"/>
        <v>#DIV/0!</v>
      </c>
      <c r="U27" s="196"/>
    </row>
    <row r="28" spans="1:21" s="197" customFormat="1" ht="12.75">
      <c r="A28" t="s">
        <v>228</v>
      </c>
      <c r="B28" t="s">
        <v>377</v>
      </c>
      <c r="C28" t="s">
        <v>293</v>
      </c>
      <c r="D28" t="s">
        <v>294</v>
      </c>
      <c r="E28">
        <v>3900</v>
      </c>
      <c r="F28">
        <v>3900</v>
      </c>
      <c r="G28" s="282">
        <f t="shared" si="12"/>
        <v>0</v>
      </c>
      <c r="H28" s="283">
        <f t="shared" si="13"/>
        <v>0</v>
      </c>
      <c r="I28">
        <v>0</v>
      </c>
      <c r="J28">
        <v>0</v>
      </c>
      <c r="K28" s="282">
        <f t="shared" si="2"/>
        <v>0</v>
      </c>
      <c r="L28" s="283" t="e">
        <f t="shared" si="3"/>
        <v>#DIV/0!</v>
      </c>
      <c r="M28">
        <v>0</v>
      </c>
      <c r="N28">
        <v>0</v>
      </c>
      <c r="O28" s="282">
        <f t="shared" si="10"/>
        <v>0</v>
      </c>
      <c r="P28" s="283" t="e">
        <f t="shared" si="11"/>
        <v>#DIV/0!</v>
      </c>
      <c r="Q28">
        <v>0</v>
      </c>
      <c r="R28">
        <v>0</v>
      </c>
      <c r="S28" s="282">
        <f t="shared" si="8"/>
        <v>0</v>
      </c>
      <c r="T28" s="283" t="e">
        <f t="shared" si="9"/>
        <v>#DIV/0!</v>
      </c>
      <c r="U28" s="196"/>
    </row>
    <row r="29" spans="1:21" s="197" customFormat="1" ht="12.75">
      <c r="A29" t="s">
        <v>228</v>
      </c>
      <c r="B29" t="s">
        <v>377</v>
      </c>
      <c r="C29" t="s">
        <v>293</v>
      </c>
      <c r="D29" t="s">
        <v>294</v>
      </c>
      <c r="E29">
        <v>0</v>
      </c>
      <c r="F29">
        <v>0</v>
      </c>
      <c r="G29" s="282">
        <f t="shared" si="12"/>
        <v>0</v>
      </c>
      <c r="H29" s="283" t="e">
        <f t="shared" si="13"/>
        <v>#DIV/0!</v>
      </c>
      <c r="I29">
        <v>151.51</v>
      </c>
      <c r="J29">
        <v>151.51</v>
      </c>
      <c r="K29" s="282">
        <f t="shared" si="2"/>
        <v>0</v>
      </c>
      <c r="L29" s="283">
        <f t="shared" si="3"/>
        <v>0</v>
      </c>
      <c r="M29">
        <v>2203.81</v>
      </c>
      <c r="N29">
        <v>2203.81</v>
      </c>
      <c r="O29" s="282">
        <f t="shared" si="10"/>
        <v>0</v>
      </c>
      <c r="P29" s="283">
        <f t="shared" si="11"/>
        <v>0</v>
      </c>
      <c r="Q29">
        <v>0</v>
      </c>
      <c r="R29">
        <v>0</v>
      </c>
      <c r="S29" s="282">
        <f t="shared" si="8"/>
        <v>0</v>
      </c>
      <c r="T29" s="283" t="e">
        <f t="shared" si="9"/>
        <v>#DIV/0!</v>
      </c>
      <c r="U29" s="196"/>
    </row>
    <row r="30" spans="1:21" s="197" customFormat="1" ht="12.75">
      <c r="A30" t="s">
        <v>228</v>
      </c>
      <c r="B30" t="s">
        <v>382</v>
      </c>
      <c r="C30" t="s">
        <v>303</v>
      </c>
      <c r="D30" t="s">
        <v>304</v>
      </c>
      <c r="E30">
        <v>1381</v>
      </c>
      <c r="F30">
        <v>1381</v>
      </c>
      <c r="G30" s="282">
        <f t="shared" si="12"/>
        <v>0</v>
      </c>
      <c r="H30" s="283">
        <f t="shared" si="13"/>
        <v>0</v>
      </c>
      <c r="I30">
        <v>0</v>
      </c>
      <c r="J30">
        <v>0</v>
      </c>
      <c r="K30" s="282">
        <f t="shared" si="2"/>
        <v>0</v>
      </c>
      <c r="L30" s="283" t="e">
        <f t="shared" si="3"/>
        <v>#DIV/0!</v>
      </c>
      <c r="M30">
        <v>0</v>
      </c>
      <c r="N30">
        <v>0</v>
      </c>
      <c r="O30" s="282">
        <f t="shared" si="10"/>
        <v>0</v>
      </c>
      <c r="P30" s="283" t="e">
        <f t="shared" si="11"/>
        <v>#DIV/0!</v>
      </c>
      <c r="Q30">
        <v>0</v>
      </c>
      <c r="R30">
        <v>0</v>
      </c>
      <c r="S30" s="282">
        <f t="shared" si="8"/>
        <v>0</v>
      </c>
      <c r="T30" s="283" t="e">
        <f t="shared" si="9"/>
        <v>#DIV/0!</v>
      </c>
      <c r="U30" s="196"/>
    </row>
    <row r="31" spans="1:21" s="197" customFormat="1" ht="12.75">
      <c r="A31" t="s">
        <v>228</v>
      </c>
      <c r="B31" t="s">
        <v>382</v>
      </c>
      <c r="C31" t="s">
        <v>303</v>
      </c>
      <c r="D31" t="s">
        <v>304</v>
      </c>
      <c r="E31">
        <v>1781</v>
      </c>
      <c r="F31">
        <v>1781</v>
      </c>
      <c r="G31" s="282">
        <f t="shared" si="12"/>
        <v>0</v>
      </c>
      <c r="H31" s="283">
        <f t="shared" si="13"/>
        <v>0</v>
      </c>
      <c r="I31">
        <v>0</v>
      </c>
      <c r="J31">
        <v>0</v>
      </c>
      <c r="K31" s="282">
        <f t="shared" si="2"/>
        <v>0</v>
      </c>
      <c r="L31" s="283" t="e">
        <f t="shared" si="3"/>
        <v>#DIV/0!</v>
      </c>
      <c r="M31">
        <v>0</v>
      </c>
      <c r="N31">
        <v>0</v>
      </c>
      <c r="O31" s="282">
        <f t="shared" si="10"/>
        <v>0</v>
      </c>
      <c r="P31" s="283" t="e">
        <f t="shared" si="11"/>
        <v>#DIV/0!</v>
      </c>
      <c r="Q31">
        <v>0</v>
      </c>
      <c r="R31">
        <v>0</v>
      </c>
      <c r="S31" s="282">
        <f t="shared" si="8"/>
        <v>0</v>
      </c>
      <c r="T31" s="283" t="e">
        <f t="shared" si="9"/>
        <v>#DIV/0!</v>
      </c>
      <c r="U31" s="196"/>
    </row>
    <row r="32" spans="1:21" s="197" customFormat="1" ht="12.75">
      <c r="A32" t="s">
        <v>228</v>
      </c>
      <c r="B32" t="s">
        <v>380</v>
      </c>
      <c r="C32" t="s">
        <v>317</v>
      </c>
      <c r="D32" t="s">
        <v>318</v>
      </c>
      <c r="E32">
        <v>9000</v>
      </c>
      <c r="F32">
        <v>9000</v>
      </c>
      <c r="G32" s="282">
        <f t="shared" si="12"/>
        <v>0</v>
      </c>
      <c r="H32" s="283">
        <f t="shared" si="13"/>
        <v>0</v>
      </c>
      <c r="I32">
        <v>2711.48</v>
      </c>
      <c r="J32">
        <v>2711.48</v>
      </c>
      <c r="K32" s="282">
        <f t="shared" si="2"/>
        <v>0</v>
      </c>
      <c r="L32" s="283">
        <f t="shared" si="3"/>
        <v>0</v>
      </c>
      <c r="M32">
        <v>0</v>
      </c>
      <c r="N32">
        <v>0</v>
      </c>
      <c r="O32" s="282">
        <f t="shared" si="10"/>
        <v>0</v>
      </c>
      <c r="P32" s="283" t="e">
        <f t="shared" si="11"/>
        <v>#DIV/0!</v>
      </c>
      <c r="Q32">
        <v>-60.64</v>
      </c>
      <c r="R32">
        <v>-60.64</v>
      </c>
      <c r="S32" s="282">
        <f t="shared" si="8"/>
        <v>0</v>
      </c>
      <c r="T32" s="283">
        <f t="shared" si="9"/>
        <v>0</v>
      </c>
      <c r="U32" s="196"/>
    </row>
    <row r="33" spans="1:21" s="197" customFormat="1" ht="12.75">
      <c r="A33" t="s">
        <v>228</v>
      </c>
      <c r="B33" t="s">
        <v>378</v>
      </c>
      <c r="C33" t="s">
        <v>319</v>
      </c>
      <c r="D33" t="s">
        <v>320</v>
      </c>
      <c r="E33">
        <v>17240</v>
      </c>
      <c r="F33">
        <v>17240</v>
      </c>
      <c r="G33" s="282">
        <f t="shared" si="12"/>
        <v>0</v>
      </c>
      <c r="H33" s="283">
        <f t="shared" si="13"/>
        <v>0</v>
      </c>
      <c r="I33">
        <v>7378.17</v>
      </c>
      <c r="J33">
        <v>7378.17</v>
      </c>
      <c r="K33" s="282">
        <f t="shared" si="2"/>
        <v>0</v>
      </c>
      <c r="L33" s="283">
        <f t="shared" si="3"/>
        <v>0</v>
      </c>
      <c r="M33">
        <v>0</v>
      </c>
      <c r="N33">
        <v>0</v>
      </c>
      <c r="O33" s="282">
        <f t="shared" si="10"/>
        <v>0</v>
      </c>
      <c r="P33" s="283" t="e">
        <f t="shared" si="11"/>
        <v>#DIV/0!</v>
      </c>
      <c r="Q33">
        <v>-37.24</v>
      </c>
      <c r="R33">
        <v>-37.24</v>
      </c>
      <c r="S33" s="282">
        <f t="shared" si="8"/>
        <v>0</v>
      </c>
      <c r="T33" s="283">
        <f t="shared" si="9"/>
        <v>0</v>
      </c>
      <c r="U33" s="196"/>
    </row>
    <row r="34" spans="1:21" s="197" customFormat="1" ht="12.75">
      <c r="A34" t="s">
        <v>228</v>
      </c>
      <c r="B34" t="s">
        <v>379</v>
      </c>
      <c r="C34" t="s">
        <v>327</v>
      </c>
      <c r="D34" t="s">
        <v>328</v>
      </c>
      <c r="E34">
        <v>2852</v>
      </c>
      <c r="F34">
        <v>2852</v>
      </c>
      <c r="G34" s="282">
        <f t="shared" si="12"/>
        <v>0</v>
      </c>
      <c r="H34" s="283">
        <f t="shared" si="13"/>
        <v>0</v>
      </c>
      <c r="I34">
        <v>0</v>
      </c>
      <c r="J34">
        <v>0</v>
      </c>
      <c r="K34" s="282">
        <f t="shared" si="2"/>
        <v>0</v>
      </c>
      <c r="L34" s="283" t="e">
        <f t="shared" si="3"/>
        <v>#DIV/0!</v>
      </c>
      <c r="M34">
        <v>0</v>
      </c>
      <c r="N34">
        <v>0</v>
      </c>
      <c r="O34" s="282">
        <f t="shared" si="10"/>
        <v>0</v>
      </c>
      <c r="P34" s="283" t="e">
        <f t="shared" si="11"/>
        <v>#DIV/0!</v>
      </c>
      <c r="Q34">
        <v>0</v>
      </c>
      <c r="R34">
        <v>0</v>
      </c>
      <c r="S34" s="282">
        <f t="shared" si="8"/>
        <v>0</v>
      </c>
      <c r="T34" s="283" t="e">
        <f t="shared" si="9"/>
        <v>#DIV/0!</v>
      </c>
      <c r="U34" s="196"/>
    </row>
    <row r="35" spans="1:21" s="160" customFormat="1" ht="12.75">
      <c r="A35" t="s">
        <v>228</v>
      </c>
      <c r="B35" t="s">
        <v>379</v>
      </c>
      <c r="C35" t="s">
        <v>327</v>
      </c>
      <c r="D35" t="s">
        <v>328</v>
      </c>
      <c r="E35">
        <v>3682</v>
      </c>
      <c r="F35">
        <v>3682</v>
      </c>
      <c r="G35" s="282">
        <f t="shared" si="12"/>
        <v>0</v>
      </c>
      <c r="H35" s="283">
        <f t="shared" si="13"/>
        <v>0</v>
      </c>
      <c r="I35">
        <v>0</v>
      </c>
      <c r="J35">
        <v>0</v>
      </c>
      <c r="K35" s="282">
        <f t="shared" si="2"/>
        <v>0</v>
      </c>
      <c r="L35" s="283" t="e">
        <f t="shared" si="3"/>
        <v>#DIV/0!</v>
      </c>
      <c r="M35">
        <v>0</v>
      </c>
      <c r="N35">
        <v>0</v>
      </c>
      <c r="O35" s="282">
        <f t="shared" si="10"/>
        <v>0</v>
      </c>
      <c r="P35" s="283" t="e">
        <f t="shared" si="11"/>
        <v>#DIV/0!</v>
      </c>
      <c r="Q35">
        <v>0</v>
      </c>
      <c r="R35">
        <v>0</v>
      </c>
      <c r="S35" s="282">
        <f t="shared" si="8"/>
        <v>0</v>
      </c>
      <c r="T35" s="283" t="e">
        <f t="shared" si="9"/>
        <v>#DIV/0!</v>
      </c>
      <c r="U35" s="161"/>
    </row>
    <row r="36" spans="1:21" s="68" customFormat="1" ht="12.75">
      <c r="A36" t="s">
        <v>228</v>
      </c>
      <c r="B36" t="s">
        <v>383</v>
      </c>
      <c r="C36" t="s">
        <v>333</v>
      </c>
      <c r="D36" t="s">
        <v>334</v>
      </c>
      <c r="E36">
        <v>3752</v>
      </c>
      <c r="F36">
        <v>3752</v>
      </c>
      <c r="G36" s="282">
        <f t="shared" si="12"/>
        <v>0</v>
      </c>
      <c r="H36" s="283">
        <f t="shared" si="13"/>
        <v>0</v>
      </c>
      <c r="I36">
        <v>4081.61</v>
      </c>
      <c r="J36">
        <v>4081.61</v>
      </c>
      <c r="K36" s="282">
        <f t="shared" si="2"/>
        <v>0</v>
      </c>
      <c r="L36" s="283">
        <f t="shared" si="3"/>
        <v>0</v>
      </c>
      <c r="M36">
        <v>0</v>
      </c>
      <c r="N36">
        <v>0</v>
      </c>
      <c r="O36" s="282">
        <f t="shared" si="10"/>
        <v>0</v>
      </c>
      <c r="P36" s="283" t="e">
        <f t="shared" si="11"/>
        <v>#DIV/0!</v>
      </c>
      <c r="Q36">
        <v>6.48</v>
      </c>
      <c r="R36">
        <v>6.48</v>
      </c>
      <c r="S36" s="282">
        <f t="shared" si="8"/>
        <v>0</v>
      </c>
      <c r="T36" s="283">
        <f t="shared" si="9"/>
        <v>0</v>
      </c>
      <c r="U36" s="63"/>
    </row>
    <row r="37" spans="1:21" s="69" customFormat="1" ht="12.75">
      <c r="A37" t="s">
        <v>228</v>
      </c>
      <c r="B37" t="s">
        <v>383</v>
      </c>
      <c r="C37" t="s">
        <v>333</v>
      </c>
      <c r="D37" t="s">
        <v>334</v>
      </c>
      <c r="E37">
        <v>3752</v>
      </c>
      <c r="F37">
        <v>3752</v>
      </c>
      <c r="G37" s="282">
        <f t="shared" si="12"/>
        <v>0</v>
      </c>
      <c r="H37" s="283">
        <f t="shared" si="13"/>
        <v>0</v>
      </c>
      <c r="I37">
        <v>4988.63</v>
      </c>
      <c r="J37">
        <v>4988.63</v>
      </c>
      <c r="K37" s="282">
        <f t="shared" si="2"/>
        <v>0</v>
      </c>
      <c r="L37" s="283">
        <f t="shared" si="3"/>
        <v>0</v>
      </c>
      <c r="M37">
        <v>0</v>
      </c>
      <c r="N37">
        <v>0</v>
      </c>
      <c r="O37" s="282">
        <f t="shared" si="10"/>
        <v>0</v>
      </c>
      <c r="P37" s="283" t="e">
        <f t="shared" si="11"/>
        <v>#DIV/0!</v>
      </c>
      <c r="Q37">
        <v>7.92</v>
      </c>
      <c r="R37">
        <v>7.92</v>
      </c>
      <c r="S37" s="282">
        <f t="shared" si="8"/>
        <v>0</v>
      </c>
      <c r="T37" s="283">
        <f t="shared" si="9"/>
        <v>0</v>
      </c>
    </row>
    <row r="38" spans="1:21" ht="12.75">
      <c r="A38" t="s">
        <v>228</v>
      </c>
      <c r="B38" t="s">
        <v>377</v>
      </c>
      <c r="C38" t="s">
        <v>341</v>
      </c>
      <c r="D38" t="s">
        <v>342</v>
      </c>
      <c r="E38">
        <v>5500</v>
      </c>
      <c r="F38">
        <v>5500</v>
      </c>
      <c r="G38" s="282">
        <f t="shared" si="12"/>
        <v>0</v>
      </c>
      <c r="H38" s="283">
        <f t="shared" si="13"/>
        <v>0</v>
      </c>
      <c r="I38">
        <v>2084.56</v>
      </c>
      <c r="J38">
        <v>2084.56</v>
      </c>
      <c r="K38" s="282">
        <f t="shared" si="2"/>
        <v>0</v>
      </c>
      <c r="L38" s="283">
        <f t="shared" si="3"/>
        <v>0</v>
      </c>
      <c r="M38">
        <v>0</v>
      </c>
      <c r="N38">
        <v>0</v>
      </c>
      <c r="O38" s="282">
        <f t="shared" si="10"/>
        <v>0</v>
      </c>
      <c r="P38" s="283" t="e">
        <f t="shared" si="11"/>
        <v>#DIV/0!</v>
      </c>
      <c r="Q38">
        <v>0</v>
      </c>
      <c r="R38">
        <v>0</v>
      </c>
      <c r="S38" s="282">
        <f t="shared" si="8"/>
        <v>0</v>
      </c>
      <c r="T38" s="283" t="e">
        <f t="shared" si="9"/>
        <v>#DIV/0!</v>
      </c>
      <c r="U38" s="162"/>
    </row>
    <row r="39" spans="1:21" ht="12.75">
      <c r="A39" t="s">
        <v>228</v>
      </c>
      <c r="B39" t="s">
        <v>379</v>
      </c>
      <c r="C39" t="s">
        <v>235</v>
      </c>
      <c r="D39" t="s">
        <v>236</v>
      </c>
      <c r="E39">
        <v>19595</v>
      </c>
      <c r="F39">
        <v>19595</v>
      </c>
      <c r="G39" s="282">
        <f t="shared" si="12"/>
        <v>0</v>
      </c>
      <c r="H39" s="283">
        <f t="shared" si="13"/>
        <v>0</v>
      </c>
      <c r="I39">
        <v>0</v>
      </c>
      <c r="J39">
        <v>0</v>
      </c>
      <c r="K39" s="282">
        <f t="shared" si="2"/>
        <v>0</v>
      </c>
      <c r="L39" s="283" t="e">
        <f t="shared" si="3"/>
        <v>#DIV/0!</v>
      </c>
      <c r="M39">
        <v>0</v>
      </c>
      <c r="N39">
        <v>0</v>
      </c>
      <c r="O39" s="282">
        <f t="shared" si="10"/>
        <v>0</v>
      </c>
      <c r="P39" s="283" t="e">
        <f t="shared" si="11"/>
        <v>#DIV/0!</v>
      </c>
      <c r="Q39">
        <v>0</v>
      </c>
      <c r="R39">
        <v>0</v>
      </c>
      <c r="S39" s="282">
        <f t="shared" si="8"/>
        <v>0</v>
      </c>
      <c r="T39" s="283" t="e">
        <f t="shared" si="9"/>
        <v>#DIV/0!</v>
      </c>
    </row>
    <row r="40" spans="1:21">
      <c r="G40" s="166">
        <f>SUM(G2:G36)</f>
        <v>0</v>
      </c>
      <c r="H40" s="283">
        <f>ROUND(G40/E37,10)</f>
        <v>0</v>
      </c>
      <c r="I40" s="165">
        <f>SUM(I2:I36)</f>
        <v>60542.880000000005</v>
      </c>
      <c r="J40" s="166">
        <f>SUM(J2:J36)</f>
        <v>60542.880000000005</v>
      </c>
      <c r="K40" s="166">
        <f>SUM(K2:K36)</f>
        <v>0</v>
      </c>
      <c r="L40" s="267">
        <f>ROUND(K40/I40,10)</f>
        <v>0</v>
      </c>
      <c r="M40" s="165">
        <f>SUM(M2:M36)</f>
        <v>3347.1</v>
      </c>
      <c r="N40" s="166">
        <f>SUM(N2:N36)</f>
        <v>3347.1</v>
      </c>
      <c r="O40" s="166">
        <f>SUM(O2:O36)</f>
        <v>0</v>
      </c>
      <c r="P40" s="267">
        <f>ROUND(O40/M40,10)</f>
        <v>0</v>
      </c>
      <c r="Q40" s="165">
        <f>SUM(Q2:Q36)</f>
        <v>-1282.92</v>
      </c>
      <c r="R40" s="166">
        <f>SUM(R2:R36)</f>
        <v>-1282.92</v>
      </c>
      <c r="S40" s="166">
        <f>SUM(S2:S36)</f>
        <v>0</v>
      </c>
      <c r="T40" s="267">
        <f>ROUND(S40/Q40,10)</f>
        <v>0</v>
      </c>
      <c r="U40" s="166">
        <f>SUM(U2:U36)</f>
        <v>0</v>
      </c>
    </row>
    <row r="41" spans="1:21">
      <c r="A41" s="72"/>
      <c r="C41" s="73"/>
      <c r="Q41" s="70"/>
    </row>
    <row r="43" spans="1:21">
      <c r="C43" s="17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2" sqref="C12"/>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6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58" t="s">
        <v>174</v>
      </c>
      <c r="F1" s="3" t="s">
        <v>113</v>
      </c>
      <c r="G1" s="159" t="s">
        <v>172</v>
      </c>
      <c r="H1" s="64" t="s">
        <v>157</v>
      </c>
    </row>
    <row r="2" spans="1:8" s="57" customFormat="1" ht="25.5" customHeight="1">
      <c r="A2" s="2" t="s">
        <v>228</v>
      </c>
      <c r="B2" t="s">
        <v>367</v>
      </c>
      <c r="C2" t="s">
        <v>368</v>
      </c>
      <c r="D2">
        <v>591.77</v>
      </c>
      <c r="E2">
        <v>591.77</v>
      </c>
      <c r="F2" s="263">
        <f>D2-E2</f>
        <v>0</v>
      </c>
      <c r="G2" s="268">
        <f>ROUND(F2/D2,10)</f>
        <v>0</v>
      </c>
      <c r="H2" s="64"/>
    </row>
    <row r="3" spans="1:8" s="57" customFormat="1" ht="11.25" customHeight="1">
      <c r="D3" s="65"/>
      <c r="E3" s="259"/>
      <c r="F3" s="65"/>
      <c r="G3" s="65"/>
    </row>
    <row r="4" spans="1:8" s="57" customFormat="1" ht="19.5" customHeight="1" thickBot="1">
      <c r="C4" s="4" t="s">
        <v>165</v>
      </c>
      <c r="D4" s="5">
        <f>SUM(D2:D3)</f>
        <v>591.77</v>
      </c>
      <c r="E4" s="260">
        <f>SUM(E2:E3)</f>
        <v>591.77</v>
      </c>
      <c r="F4" s="5">
        <f>SUM(F2:F3)</f>
        <v>0</v>
      </c>
      <c r="G4" s="269">
        <f>ROUND(F4/D4,10)</f>
        <v>0</v>
      </c>
    </row>
    <row r="5" spans="1:8" s="57" customFormat="1" ht="13.5" thickTop="1">
      <c r="E5" s="261"/>
    </row>
    <row r="6" spans="1:8" s="57" customFormat="1" ht="13.5" thickBot="1">
      <c r="E6" s="261"/>
    </row>
    <row r="7" spans="1:8" s="57" customFormat="1" ht="13.5" thickBot="1">
      <c r="A7" s="10" t="s">
        <v>180</v>
      </c>
      <c r="B7" s="10"/>
      <c r="C7" s="56"/>
      <c r="D7" s="66"/>
      <c r="E7" s="25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M13" sqref="M13"/>
    </sheetView>
  </sheetViews>
  <sheetFormatPr defaultColWidth="8.85546875" defaultRowHeight="12.75"/>
  <cols>
    <col min="1" max="1" width="14.42578125" style="56" customWidth="1"/>
    <col min="2" max="2" width="32.28515625" style="56" bestFit="1" customWidth="1"/>
    <col min="3" max="3" width="14" style="255" bestFit="1" customWidth="1"/>
    <col min="4" max="4" width="12.7109375" style="184" bestFit="1" customWidth="1"/>
    <col min="5" max="5" width="12.5703125" style="184"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53" t="s">
        <v>181</v>
      </c>
      <c r="D1" s="11" t="s">
        <v>182</v>
      </c>
      <c r="E1" s="11" t="s">
        <v>183</v>
      </c>
      <c r="F1" s="186" t="s">
        <v>184</v>
      </c>
      <c r="G1" s="190" t="s">
        <v>185</v>
      </c>
      <c r="H1" s="7" t="s">
        <v>186</v>
      </c>
      <c r="I1" s="8" t="s">
        <v>187</v>
      </c>
      <c r="J1" s="187" t="s">
        <v>188</v>
      </c>
      <c r="K1" s="187" t="s">
        <v>189</v>
      </c>
      <c r="L1" s="189" t="s">
        <v>190</v>
      </c>
      <c r="M1" s="190" t="s">
        <v>191</v>
      </c>
      <c r="N1" s="190" t="s">
        <v>192</v>
      </c>
      <c r="O1" s="190" t="s">
        <v>193</v>
      </c>
      <c r="P1" s="7" t="s">
        <v>194</v>
      </c>
      <c r="Q1" s="8" t="s">
        <v>187</v>
      </c>
      <c r="R1" s="7" t="s">
        <v>195</v>
      </c>
      <c r="S1" s="8" t="s">
        <v>187</v>
      </c>
      <c r="T1" s="7" t="s">
        <v>196</v>
      </c>
      <c r="U1" s="8" t="s">
        <v>187</v>
      </c>
      <c r="V1" s="8" t="s">
        <v>164</v>
      </c>
    </row>
    <row r="2" spans="1:22">
      <c r="A2" t="s">
        <v>341</v>
      </c>
      <c r="B2" t="s">
        <v>342</v>
      </c>
      <c r="C2">
        <v>5500</v>
      </c>
      <c r="D2" s="1">
        <v>43269</v>
      </c>
      <c r="E2" t="s">
        <v>377</v>
      </c>
      <c r="F2">
        <v>0</v>
      </c>
      <c r="G2">
        <v>0</v>
      </c>
      <c r="H2" s="198">
        <f t="shared" ref="H2:H17" si="0">F2-G2</f>
        <v>0</v>
      </c>
      <c r="I2" s="272" t="e">
        <f>ROUND(H2/F2,10)</f>
        <v>#DIV/0!</v>
      </c>
      <c r="J2">
        <v>0</v>
      </c>
      <c r="K2">
        <v>0</v>
      </c>
      <c r="L2">
        <v>0</v>
      </c>
      <c r="M2">
        <v>0</v>
      </c>
      <c r="N2">
        <v>0</v>
      </c>
      <c r="O2">
        <v>0</v>
      </c>
      <c r="P2" s="192">
        <f t="shared" ref="P2" si="1">J2-N2</f>
        <v>0</v>
      </c>
      <c r="Q2" s="270" t="e">
        <f>ROUND(P2/J2,10)</f>
        <v>#DIV/0!</v>
      </c>
      <c r="R2" s="192">
        <f>K2-M2</f>
        <v>0</v>
      </c>
      <c r="S2" s="270" t="e">
        <f>ROUND(R2/K2,10)</f>
        <v>#DIV/0!</v>
      </c>
      <c r="T2" s="192">
        <f>L2-O2</f>
        <v>0</v>
      </c>
      <c r="U2" s="270" t="e">
        <f>ROUND(T2/L2,10)</f>
        <v>#DIV/0!</v>
      </c>
      <c r="V2" s="8"/>
    </row>
    <row r="3" spans="1:22">
      <c r="A3" t="s">
        <v>245</v>
      </c>
      <c r="B3" t="s">
        <v>246</v>
      </c>
      <c r="C3">
        <v>46521</v>
      </c>
      <c r="D3" s="1">
        <v>43252</v>
      </c>
      <c r="E3" t="s">
        <v>378</v>
      </c>
      <c r="F3">
        <v>0</v>
      </c>
      <c r="G3">
        <v>0</v>
      </c>
      <c r="H3" s="198">
        <f t="shared" si="0"/>
        <v>0</v>
      </c>
      <c r="I3" s="272" t="e">
        <f t="shared" ref="I3:I35" si="2">ROUND(H3/F3,10)</f>
        <v>#DIV/0!</v>
      </c>
      <c r="J3">
        <v>0</v>
      </c>
      <c r="K3">
        <v>0</v>
      </c>
      <c r="L3">
        <v>0</v>
      </c>
      <c r="M3">
        <v>0</v>
      </c>
      <c r="N3">
        <v>0</v>
      </c>
      <c r="O3">
        <v>0</v>
      </c>
      <c r="P3" s="192">
        <f t="shared" ref="P3:P40" si="3">J3-N3</f>
        <v>0</v>
      </c>
      <c r="Q3" s="270" t="e">
        <f t="shared" ref="Q3:Q40" si="4">ROUND(P3/J3,10)</f>
        <v>#DIV/0!</v>
      </c>
      <c r="R3" s="192">
        <f t="shared" ref="R3:R40" si="5">K3-M3</f>
        <v>0</v>
      </c>
      <c r="S3" s="270" t="e">
        <f t="shared" ref="S3:S40" si="6">ROUND(R3/K3,10)</f>
        <v>#DIV/0!</v>
      </c>
      <c r="T3" s="192">
        <f t="shared" ref="T3:T40" si="7">L3-O3</f>
        <v>0</v>
      </c>
      <c r="U3" s="270" t="e">
        <f t="shared" ref="U3:U40" si="8">ROUND(T3/L3,10)</f>
        <v>#DIV/0!</v>
      </c>
      <c r="V3" s="8"/>
    </row>
    <row r="4" spans="1:22">
      <c r="A4" t="s">
        <v>241</v>
      </c>
      <c r="B4" t="s">
        <v>242</v>
      </c>
      <c r="C4">
        <v>2200</v>
      </c>
      <c r="D4" s="1">
        <v>43230</v>
      </c>
      <c r="E4" t="s">
        <v>377</v>
      </c>
      <c r="F4">
        <v>6.04</v>
      </c>
      <c r="G4">
        <v>6.04</v>
      </c>
      <c r="H4" s="198">
        <f t="shared" si="0"/>
        <v>0</v>
      </c>
      <c r="I4" s="272">
        <f t="shared" si="2"/>
        <v>0</v>
      </c>
      <c r="J4">
        <v>6.04</v>
      </c>
      <c r="K4">
        <v>6.04</v>
      </c>
      <c r="L4">
        <v>0</v>
      </c>
      <c r="M4">
        <v>6.04</v>
      </c>
      <c r="N4">
        <v>6.04</v>
      </c>
      <c r="O4">
        <v>0</v>
      </c>
      <c r="P4" s="192">
        <f t="shared" si="3"/>
        <v>0</v>
      </c>
      <c r="Q4" s="270">
        <f t="shared" si="4"/>
        <v>0</v>
      </c>
      <c r="R4" s="192">
        <f t="shared" si="5"/>
        <v>0</v>
      </c>
      <c r="S4" s="270">
        <f t="shared" si="6"/>
        <v>0</v>
      </c>
      <c r="T4" s="192">
        <f t="shared" si="7"/>
        <v>0</v>
      </c>
      <c r="U4" s="270" t="e">
        <f t="shared" si="8"/>
        <v>#DIV/0!</v>
      </c>
      <c r="V4" s="8"/>
    </row>
    <row r="5" spans="1:22">
      <c r="A5" t="s">
        <v>235</v>
      </c>
      <c r="B5" t="s">
        <v>236</v>
      </c>
      <c r="C5">
        <v>19595</v>
      </c>
      <c r="D5" s="1">
        <v>43236</v>
      </c>
      <c r="E5" t="s">
        <v>379</v>
      </c>
      <c r="F5">
        <v>74.09</v>
      </c>
      <c r="G5">
        <v>74.09</v>
      </c>
      <c r="H5" s="198">
        <f t="shared" si="0"/>
        <v>0</v>
      </c>
      <c r="I5" s="272">
        <f t="shared" si="2"/>
        <v>0</v>
      </c>
      <c r="J5">
        <v>88.67</v>
      </c>
      <c r="K5">
        <v>88.67</v>
      </c>
      <c r="L5">
        <v>-2.1800000000000002</v>
      </c>
      <c r="M5">
        <v>88.67</v>
      </c>
      <c r="N5">
        <v>88.67</v>
      </c>
      <c r="O5">
        <v>-2.1800000000000002</v>
      </c>
      <c r="P5" s="192">
        <f t="shared" si="3"/>
        <v>0</v>
      </c>
      <c r="Q5" s="270">
        <f t="shared" si="4"/>
        <v>0</v>
      </c>
      <c r="R5" s="192">
        <f t="shared" si="5"/>
        <v>0</v>
      </c>
      <c r="S5" s="270">
        <f t="shared" si="6"/>
        <v>0</v>
      </c>
      <c r="T5" s="192">
        <f t="shared" si="7"/>
        <v>0</v>
      </c>
      <c r="U5" s="270">
        <f t="shared" si="8"/>
        <v>0</v>
      </c>
      <c r="V5" s="8"/>
    </row>
    <row r="6" spans="1:22">
      <c r="A6" t="s">
        <v>247</v>
      </c>
      <c r="B6" t="s">
        <v>248</v>
      </c>
      <c r="C6">
        <v>1930</v>
      </c>
      <c r="D6" s="1">
        <v>43235</v>
      </c>
      <c r="E6" t="s">
        <v>379</v>
      </c>
      <c r="F6">
        <v>1323.5</v>
      </c>
      <c r="G6">
        <v>1323.5</v>
      </c>
      <c r="H6" s="198">
        <f t="shared" si="0"/>
        <v>0</v>
      </c>
      <c r="I6" s="272">
        <f t="shared" si="2"/>
        <v>0</v>
      </c>
      <c r="J6">
        <v>1572.25</v>
      </c>
      <c r="K6">
        <v>1572.25</v>
      </c>
      <c r="L6">
        <v>-27.33</v>
      </c>
      <c r="M6">
        <v>1572.25</v>
      </c>
      <c r="N6">
        <v>1572.25</v>
      </c>
      <c r="O6">
        <v>-27.33</v>
      </c>
      <c r="P6" s="192">
        <f t="shared" si="3"/>
        <v>0</v>
      </c>
      <c r="Q6" s="270">
        <f t="shared" si="4"/>
        <v>0</v>
      </c>
      <c r="R6" s="192">
        <f t="shared" si="5"/>
        <v>0</v>
      </c>
      <c r="S6" s="270">
        <f t="shared" si="6"/>
        <v>0</v>
      </c>
      <c r="T6" s="192">
        <f t="shared" si="7"/>
        <v>0</v>
      </c>
      <c r="U6" s="270">
        <f t="shared" si="8"/>
        <v>0</v>
      </c>
      <c r="V6" s="8"/>
    </row>
    <row r="7" spans="1:22">
      <c r="A7" t="s">
        <v>247</v>
      </c>
      <c r="B7" t="s">
        <v>248</v>
      </c>
      <c r="C7">
        <v>1495</v>
      </c>
      <c r="D7" s="1">
        <v>42871</v>
      </c>
      <c r="E7" t="s">
        <v>379</v>
      </c>
      <c r="F7">
        <v>788.61</v>
      </c>
      <c r="G7">
        <v>788.61</v>
      </c>
      <c r="H7" s="198">
        <f t="shared" si="0"/>
        <v>0</v>
      </c>
      <c r="I7" s="272">
        <f t="shared" si="2"/>
        <v>0</v>
      </c>
      <c r="J7">
        <v>861.4</v>
      </c>
      <c r="K7">
        <v>861.4</v>
      </c>
      <c r="L7">
        <v>59.14</v>
      </c>
      <c r="M7">
        <v>861.4</v>
      </c>
      <c r="N7">
        <v>861.4</v>
      </c>
      <c r="O7">
        <v>59.14</v>
      </c>
      <c r="P7" s="192">
        <f t="shared" si="3"/>
        <v>0</v>
      </c>
      <c r="Q7" s="270">
        <f t="shared" si="4"/>
        <v>0</v>
      </c>
      <c r="R7" s="192">
        <f t="shared" si="5"/>
        <v>0</v>
      </c>
      <c r="S7" s="270">
        <f t="shared" si="6"/>
        <v>0</v>
      </c>
      <c r="T7" s="192">
        <f t="shared" si="7"/>
        <v>0</v>
      </c>
      <c r="U7" s="270">
        <f t="shared" si="8"/>
        <v>0</v>
      </c>
      <c r="V7" s="8"/>
    </row>
    <row r="8" spans="1:22">
      <c r="A8" t="s">
        <v>249</v>
      </c>
      <c r="B8" t="s">
        <v>250</v>
      </c>
      <c r="C8">
        <v>3329</v>
      </c>
      <c r="D8" s="1">
        <v>42859</v>
      </c>
      <c r="E8" t="s">
        <v>379</v>
      </c>
      <c r="F8">
        <v>1053.6300000000001</v>
      </c>
      <c r="G8">
        <v>1053.6300000000001</v>
      </c>
      <c r="H8" s="198">
        <f t="shared" si="0"/>
        <v>0</v>
      </c>
      <c r="I8" s="272">
        <f t="shared" si="2"/>
        <v>0</v>
      </c>
      <c r="J8">
        <v>1148.6099999999999</v>
      </c>
      <c r="K8">
        <v>1148.6099999999999</v>
      </c>
      <c r="L8">
        <v>81.290000000000006</v>
      </c>
      <c r="M8">
        <v>1148.6099999999999</v>
      </c>
      <c r="N8">
        <v>1148.6099999999999</v>
      </c>
      <c r="O8">
        <v>81.290000000000006</v>
      </c>
      <c r="P8" s="192">
        <f t="shared" si="3"/>
        <v>0</v>
      </c>
      <c r="Q8" s="270">
        <f t="shared" si="4"/>
        <v>0</v>
      </c>
      <c r="R8" s="192">
        <f t="shared" si="5"/>
        <v>0</v>
      </c>
      <c r="S8" s="270">
        <f t="shared" si="6"/>
        <v>0</v>
      </c>
      <c r="T8" s="192">
        <f t="shared" si="7"/>
        <v>0</v>
      </c>
      <c r="U8" s="270">
        <f t="shared" si="8"/>
        <v>0</v>
      </c>
      <c r="V8" s="8"/>
    </row>
    <row r="9" spans="1:22">
      <c r="A9" t="s">
        <v>249</v>
      </c>
      <c r="B9" t="s">
        <v>250</v>
      </c>
      <c r="C9">
        <v>4299</v>
      </c>
      <c r="D9" s="1">
        <v>43223</v>
      </c>
      <c r="E9" t="s">
        <v>379</v>
      </c>
      <c r="F9">
        <v>1417.33</v>
      </c>
      <c r="G9">
        <v>1417.33</v>
      </c>
      <c r="H9" s="198">
        <f t="shared" si="0"/>
        <v>0</v>
      </c>
      <c r="I9" s="272">
        <f t="shared" si="2"/>
        <v>0</v>
      </c>
      <c r="J9">
        <v>1712.41</v>
      </c>
      <c r="K9">
        <v>1712.41</v>
      </c>
      <c r="L9">
        <v>-57.96</v>
      </c>
      <c r="M9">
        <v>1712.41</v>
      </c>
      <c r="N9">
        <v>1712.41</v>
      </c>
      <c r="O9">
        <v>-57.96</v>
      </c>
      <c r="P9" s="192">
        <f t="shared" si="3"/>
        <v>0</v>
      </c>
      <c r="Q9" s="270">
        <f t="shared" si="4"/>
        <v>0</v>
      </c>
      <c r="R9" s="192">
        <f t="shared" si="5"/>
        <v>0</v>
      </c>
      <c r="S9" s="270">
        <f t="shared" si="6"/>
        <v>0</v>
      </c>
      <c r="T9" s="192">
        <f t="shared" si="7"/>
        <v>0</v>
      </c>
      <c r="U9" s="270">
        <f t="shared" si="8"/>
        <v>0</v>
      </c>
      <c r="V9" s="8"/>
    </row>
    <row r="10" spans="1:22">
      <c r="A10" t="s">
        <v>253</v>
      </c>
      <c r="B10" t="s">
        <v>254</v>
      </c>
      <c r="C10">
        <v>5682</v>
      </c>
      <c r="D10" s="1">
        <v>43270</v>
      </c>
      <c r="E10" t="s">
        <v>379</v>
      </c>
      <c r="F10">
        <v>494.33</v>
      </c>
      <c r="G10">
        <v>494.33</v>
      </c>
      <c r="H10" s="198">
        <f t="shared" si="0"/>
        <v>0</v>
      </c>
      <c r="I10" s="272">
        <f t="shared" si="2"/>
        <v>0</v>
      </c>
      <c r="J10">
        <v>571.65</v>
      </c>
      <c r="K10">
        <v>571.65</v>
      </c>
      <c r="L10">
        <v>5.38</v>
      </c>
      <c r="M10">
        <v>571.65</v>
      </c>
      <c r="N10">
        <v>571.65</v>
      </c>
      <c r="O10">
        <v>5.38</v>
      </c>
      <c r="P10" s="192">
        <f t="shared" si="3"/>
        <v>0</v>
      </c>
      <c r="Q10" s="270">
        <f t="shared" si="4"/>
        <v>0</v>
      </c>
      <c r="R10" s="192">
        <f t="shared" si="5"/>
        <v>0</v>
      </c>
      <c r="S10" s="270">
        <f t="shared" si="6"/>
        <v>0</v>
      </c>
      <c r="T10" s="192">
        <f t="shared" si="7"/>
        <v>0</v>
      </c>
      <c r="U10" s="270">
        <f t="shared" si="8"/>
        <v>0</v>
      </c>
      <c r="V10" s="8"/>
    </row>
    <row r="11" spans="1:22">
      <c r="A11" t="s">
        <v>255</v>
      </c>
      <c r="B11" t="s">
        <v>256</v>
      </c>
      <c r="C11">
        <v>6034</v>
      </c>
      <c r="D11" s="1">
        <v>43245</v>
      </c>
      <c r="E11" t="s">
        <v>379</v>
      </c>
      <c r="F11">
        <v>40.44</v>
      </c>
      <c r="G11">
        <v>40.44</v>
      </c>
      <c r="H11" s="198">
        <f t="shared" si="0"/>
        <v>0</v>
      </c>
      <c r="I11" s="272">
        <f t="shared" si="2"/>
        <v>0</v>
      </c>
      <c r="J11">
        <v>48.86</v>
      </c>
      <c r="K11">
        <v>48.86</v>
      </c>
      <c r="L11">
        <v>-1.65</v>
      </c>
      <c r="M11">
        <v>48.86</v>
      </c>
      <c r="N11">
        <v>48.86</v>
      </c>
      <c r="O11">
        <v>-1.65</v>
      </c>
      <c r="P11" s="192">
        <f t="shared" si="3"/>
        <v>0</v>
      </c>
      <c r="Q11" s="270">
        <f t="shared" si="4"/>
        <v>0</v>
      </c>
      <c r="R11" s="192">
        <f t="shared" si="5"/>
        <v>0</v>
      </c>
      <c r="S11" s="270">
        <f t="shared" si="6"/>
        <v>0</v>
      </c>
      <c r="T11" s="192">
        <f t="shared" si="7"/>
        <v>0</v>
      </c>
      <c r="U11" s="270">
        <f t="shared" si="8"/>
        <v>0</v>
      </c>
      <c r="V11" s="8"/>
    </row>
    <row r="12" spans="1:22">
      <c r="A12" t="s">
        <v>259</v>
      </c>
      <c r="B12" t="s">
        <v>260</v>
      </c>
      <c r="C12">
        <v>16586</v>
      </c>
      <c r="D12" s="1">
        <v>42878</v>
      </c>
      <c r="E12" t="s">
        <v>379</v>
      </c>
      <c r="F12">
        <v>349.96</v>
      </c>
      <c r="G12">
        <v>349.96</v>
      </c>
      <c r="H12" s="198">
        <f t="shared" si="0"/>
        <v>0</v>
      </c>
      <c r="I12" s="272">
        <f t="shared" si="2"/>
        <v>0</v>
      </c>
      <c r="J12">
        <v>391.78</v>
      </c>
      <c r="K12">
        <v>391.78</v>
      </c>
      <c r="L12">
        <v>16.73</v>
      </c>
      <c r="M12">
        <v>391.78</v>
      </c>
      <c r="N12">
        <v>391.78</v>
      </c>
      <c r="O12">
        <v>16.73</v>
      </c>
      <c r="P12" s="192">
        <f t="shared" si="3"/>
        <v>0</v>
      </c>
      <c r="Q12" s="270">
        <f t="shared" si="4"/>
        <v>0</v>
      </c>
      <c r="R12" s="192">
        <f t="shared" si="5"/>
        <v>0</v>
      </c>
      <c r="S12" s="270">
        <f t="shared" si="6"/>
        <v>0</v>
      </c>
      <c r="T12" s="192">
        <f t="shared" si="7"/>
        <v>0</v>
      </c>
      <c r="U12" s="270">
        <f t="shared" si="8"/>
        <v>0</v>
      </c>
      <c r="V12" s="8"/>
    </row>
    <row r="13" spans="1:22">
      <c r="A13" t="s">
        <v>259</v>
      </c>
      <c r="B13" t="s">
        <v>260</v>
      </c>
      <c r="C13">
        <v>16586</v>
      </c>
      <c r="D13" s="1">
        <v>42878</v>
      </c>
      <c r="E13" t="s">
        <v>379</v>
      </c>
      <c r="F13">
        <v>481.2</v>
      </c>
      <c r="G13">
        <v>481.2</v>
      </c>
      <c r="H13" s="198">
        <f t="shared" si="0"/>
        <v>0</v>
      </c>
      <c r="I13" s="272">
        <f t="shared" si="2"/>
        <v>0</v>
      </c>
      <c r="J13">
        <v>538.70000000000005</v>
      </c>
      <c r="K13">
        <v>538.70000000000005</v>
      </c>
      <c r="L13">
        <v>23</v>
      </c>
      <c r="M13">
        <v>538.70000000000005</v>
      </c>
      <c r="N13">
        <v>538.70000000000005</v>
      </c>
      <c r="O13">
        <v>23</v>
      </c>
      <c r="P13" s="192">
        <f t="shared" si="3"/>
        <v>0</v>
      </c>
      <c r="Q13" s="270">
        <f t="shared" si="4"/>
        <v>0</v>
      </c>
      <c r="R13" s="192">
        <f t="shared" si="5"/>
        <v>0</v>
      </c>
      <c r="S13" s="270">
        <f t="shared" si="6"/>
        <v>0</v>
      </c>
      <c r="T13" s="192">
        <f t="shared" si="7"/>
        <v>0</v>
      </c>
      <c r="U13" s="270">
        <f t="shared" si="8"/>
        <v>0</v>
      </c>
      <c r="V13" s="8"/>
    </row>
    <row r="14" spans="1:22">
      <c r="A14" t="s">
        <v>259</v>
      </c>
      <c r="B14" t="s">
        <v>260</v>
      </c>
      <c r="C14">
        <v>21421</v>
      </c>
      <c r="D14" s="1">
        <v>43249</v>
      </c>
      <c r="E14" t="s">
        <v>379</v>
      </c>
      <c r="F14">
        <v>621.48</v>
      </c>
      <c r="G14">
        <v>621.48</v>
      </c>
      <c r="H14" s="198">
        <f t="shared" si="0"/>
        <v>0</v>
      </c>
      <c r="I14" s="272">
        <f t="shared" si="2"/>
        <v>0</v>
      </c>
      <c r="J14">
        <v>724.3</v>
      </c>
      <c r="K14">
        <v>724.3</v>
      </c>
      <c r="L14">
        <v>1.1499999999999999</v>
      </c>
      <c r="M14">
        <v>724.3</v>
      </c>
      <c r="N14">
        <v>724.3</v>
      </c>
      <c r="O14">
        <v>1.1499999999999999</v>
      </c>
      <c r="P14" s="192">
        <f t="shared" si="3"/>
        <v>0</v>
      </c>
      <c r="Q14" s="270">
        <f t="shared" si="4"/>
        <v>0</v>
      </c>
      <c r="R14" s="192">
        <f t="shared" si="5"/>
        <v>0</v>
      </c>
      <c r="S14" s="270">
        <f t="shared" si="6"/>
        <v>0</v>
      </c>
      <c r="T14" s="192">
        <f t="shared" si="7"/>
        <v>0</v>
      </c>
      <c r="U14" s="270">
        <f t="shared" si="8"/>
        <v>0</v>
      </c>
      <c r="V14" s="8"/>
    </row>
    <row r="15" spans="1:22">
      <c r="A15" t="s">
        <v>261</v>
      </c>
      <c r="B15" t="s">
        <v>262</v>
      </c>
      <c r="C15">
        <v>20000</v>
      </c>
      <c r="D15" s="1">
        <v>43256</v>
      </c>
      <c r="E15" t="s">
        <v>380</v>
      </c>
      <c r="F15">
        <v>0</v>
      </c>
      <c r="G15">
        <v>0</v>
      </c>
      <c r="H15" s="198">
        <f t="shared" si="0"/>
        <v>0</v>
      </c>
      <c r="I15" s="272" t="e">
        <f t="shared" si="2"/>
        <v>#DIV/0!</v>
      </c>
      <c r="J15">
        <v>0</v>
      </c>
      <c r="K15">
        <v>0</v>
      </c>
      <c r="L15">
        <v>0</v>
      </c>
      <c r="M15">
        <v>0</v>
      </c>
      <c r="N15">
        <v>0</v>
      </c>
      <c r="O15">
        <v>0</v>
      </c>
      <c r="P15" s="192">
        <f t="shared" si="3"/>
        <v>0</v>
      </c>
      <c r="Q15" s="270" t="e">
        <f t="shared" si="4"/>
        <v>#DIV/0!</v>
      </c>
      <c r="R15" s="192">
        <f t="shared" si="5"/>
        <v>0</v>
      </c>
      <c r="S15" s="270" t="e">
        <f t="shared" si="6"/>
        <v>#DIV/0!</v>
      </c>
      <c r="T15" s="192">
        <f t="shared" si="7"/>
        <v>0</v>
      </c>
      <c r="U15" s="270" t="e">
        <f t="shared" si="8"/>
        <v>#DIV/0!</v>
      </c>
      <c r="V15" s="8"/>
    </row>
    <row r="16" spans="1:22">
      <c r="A16" t="s">
        <v>283</v>
      </c>
      <c r="B16" t="s">
        <v>284</v>
      </c>
      <c r="C16">
        <v>10400</v>
      </c>
      <c r="D16" s="1">
        <v>43276</v>
      </c>
      <c r="E16" t="s">
        <v>380</v>
      </c>
      <c r="F16">
        <v>0</v>
      </c>
      <c r="G16">
        <v>0</v>
      </c>
      <c r="H16" s="198">
        <f t="shared" si="0"/>
        <v>0</v>
      </c>
      <c r="I16" s="272" t="e">
        <f t="shared" si="2"/>
        <v>#DIV/0!</v>
      </c>
      <c r="J16">
        <v>0</v>
      </c>
      <c r="K16">
        <v>0</v>
      </c>
      <c r="L16">
        <v>0</v>
      </c>
      <c r="M16">
        <v>0</v>
      </c>
      <c r="N16">
        <v>0</v>
      </c>
      <c r="O16">
        <v>0</v>
      </c>
      <c r="P16" s="192">
        <f t="shared" si="3"/>
        <v>0</v>
      </c>
      <c r="Q16" s="270" t="e">
        <f t="shared" si="4"/>
        <v>#DIV/0!</v>
      </c>
      <c r="R16" s="192">
        <f t="shared" si="5"/>
        <v>0</v>
      </c>
      <c r="S16" s="270" t="e">
        <f t="shared" si="6"/>
        <v>#DIV/0!</v>
      </c>
      <c r="T16" s="192">
        <f t="shared" si="7"/>
        <v>0</v>
      </c>
      <c r="U16" s="270" t="e">
        <f t="shared" si="8"/>
        <v>#DIV/0!</v>
      </c>
      <c r="V16" s="8"/>
    </row>
    <row r="17" spans="1:22">
      <c r="A17" t="s">
        <v>269</v>
      </c>
      <c r="B17" t="s">
        <v>270</v>
      </c>
      <c r="C17">
        <v>3400</v>
      </c>
      <c r="D17" s="1">
        <v>43278</v>
      </c>
      <c r="E17" t="s">
        <v>380</v>
      </c>
      <c r="F17">
        <v>0</v>
      </c>
      <c r="G17">
        <v>0</v>
      </c>
      <c r="H17" s="198">
        <f t="shared" si="0"/>
        <v>0</v>
      </c>
      <c r="I17" s="272" t="e">
        <f t="shared" si="2"/>
        <v>#DIV/0!</v>
      </c>
      <c r="J17">
        <v>0</v>
      </c>
      <c r="K17">
        <v>0</v>
      </c>
      <c r="L17">
        <v>0</v>
      </c>
      <c r="M17">
        <v>0</v>
      </c>
      <c r="N17">
        <v>0</v>
      </c>
      <c r="O17">
        <v>0</v>
      </c>
      <c r="P17" s="192">
        <f t="shared" si="3"/>
        <v>0</v>
      </c>
      <c r="Q17" s="270" t="e">
        <f t="shared" si="4"/>
        <v>#DIV/0!</v>
      </c>
      <c r="R17" s="192">
        <f t="shared" si="5"/>
        <v>0</v>
      </c>
      <c r="S17" s="270" t="e">
        <f t="shared" si="6"/>
        <v>#DIV/0!</v>
      </c>
      <c r="T17" s="192">
        <f t="shared" si="7"/>
        <v>0</v>
      </c>
      <c r="U17" s="270" t="e">
        <f t="shared" si="8"/>
        <v>#DIV/0!</v>
      </c>
      <c r="V17" s="8"/>
    </row>
    <row r="18" spans="1:22">
      <c r="A18" t="s">
        <v>271</v>
      </c>
      <c r="B18" t="s">
        <v>272</v>
      </c>
      <c r="C18">
        <v>5400</v>
      </c>
      <c r="D18" s="1">
        <v>43279</v>
      </c>
      <c r="E18" t="s">
        <v>380</v>
      </c>
      <c r="F18">
        <v>0</v>
      </c>
      <c r="G18">
        <v>0</v>
      </c>
      <c r="H18" s="198">
        <f>F18-G18</f>
        <v>0</v>
      </c>
      <c r="I18" s="272" t="e">
        <f t="shared" si="2"/>
        <v>#DIV/0!</v>
      </c>
      <c r="J18">
        <v>0</v>
      </c>
      <c r="K18">
        <v>0</v>
      </c>
      <c r="L18">
        <v>0</v>
      </c>
      <c r="M18">
        <v>0</v>
      </c>
      <c r="N18">
        <v>0</v>
      </c>
      <c r="O18">
        <v>0</v>
      </c>
      <c r="P18" s="192">
        <f t="shared" si="3"/>
        <v>0</v>
      </c>
      <c r="Q18" s="270" t="e">
        <f t="shared" si="4"/>
        <v>#DIV/0!</v>
      </c>
      <c r="R18" s="192">
        <f t="shared" si="5"/>
        <v>0</v>
      </c>
      <c r="S18" s="270" t="e">
        <f t="shared" si="6"/>
        <v>#DIV/0!</v>
      </c>
      <c r="T18" s="192">
        <f t="shared" si="7"/>
        <v>0</v>
      </c>
      <c r="U18" s="270" t="e">
        <f t="shared" si="8"/>
        <v>#DIV/0!</v>
      </c>
      <c r="V18" s="8"/>
    </row>
    <row r="19" spans="1:22">
      <c r="A19" t="s">
        <v>317</v>
      </c>
      <c r="B19" t="s">
        <v>318</v>
      </c>
      <c r="C19">
        <v>9000</v>
      </c>
      <c r="D19" s="1">
        <v>43279</v>
      </c>
      <c r="E19" t="s">
        <v>380</v>
      </c>
      <c r="F19">
        <v>0</v>
      </c>
      <c r="G19">
        <v>0</v>
      </c>
      <c r="H19" s="198">
        <f t="shared" ref="H19:H35" si="9">F19-G19</f>
        <v>0</v>
      </c>
      <c r="I19" s="272" t="e">
        <f t="shared" si="2"/>
        <v>#DIV/0!</v>
      </c>
      <c r="J19">
        <v>0</v>
      </c>
      <c r="K19">
        <v>0</v>
      </c>
      <c r="L19">
        <v>0</v>
      </c>
      <c r="M19">
        <v>0</v>
      </c>
      <c r="N19">
        <v>0</v>
      </c>
      <c r="O19">
        <v>0</v>
      </c>
      <c r="P19" s="192">
        <f t="shared" si="3"/>
        <v>0</v>
      </c>
      <c r="Q19" s="270" t="e">
        <f t="shared" si="4"/>
        <v>#DIV/0!</v>
      </c>
      <c r="R19" s="192">
        <f t="shared" si="5"/>
        <v>0</v>
      </c>
      <c r="S19" s="270" t="e">
        <f t="shared" si="6"/>
        <v>#DIV/0!</v>
      </c>
      <c r="T19" s="192">
        <f t="shared" si="7"/>
        <v>0</v>
      </c>
      <c r="U19" s="270" t="e">
        <f t="shared" si="8"/>
        <v>#DIV/0!</v>
      </c>
      <c r="V19" s="8"/>
    </row>
    <row r="20" spans="1:22">
      <c r="A20" t="s">
        <v>273</v>
      </c>
      <c r="B20" t="s">
        <v>274</v>
      </c>
      <c r="C20">
        <v>4000</v>
      </c>
      <c r="D20" s="1">
        <v>43255</v>
      </c>
      <c r="E20" t="s">
        <v>380</v>
      </c>
      <c r="F20">
        <v>0</v>
      </c>
      <c r="G20">
        <v>0</v>
      </c>
      <c r="H20" s="198">
        <f t="shared" si="9"/>
        <v>0</v>
      </c>
      <c r="I20" s="272" t="e">
        <f t="shared" si="2"/>
        <v>#DIV/0!</v>
      </c>
      <c r="J20">
        <v>0</v>
      </c>
      <c r="K20">
        <v>0</v>
      </c>
      <c r="L20">
        <v>0</v>
      </c>
      <c r="M20">
        <v>0</v>
      </c>
      <c r="N20">
        <v>0</v>
      </c>
      <c r="O20">
        <v>0</v>
      </c>
      <c r="P20" s="192">
        <f t="shared" si="3"/>
        <v>0</v>
      </c>
      <c r="Q20" s="270" t="e">
        <f t="shared" si="4"/>
        <v>#DIV/0!</v>
      </c>
      <c r="R20" s="192">
        <f t="shared" si="5"/>
        <v>0</v>
      </c>
      <c r="S20" s="270" t="e">
        <f t="shared" si="6"/>
        <v>#DIV/0!</v>
      </c>
      <c r="T20" s="192">
        <f t="shared" si="7"/>
        <v>0</v>
      </c>
      <c r="U20" s="270" t="e">
        <f t="shared" si="8"/>
        <v>#DIV/0!</v>
      </c>
      <c r="V20" s="8"/>
    </row>
    <row r="21" spans="1:22">
      <c r="A21" t="s">
        <v>275</v>
      </c>
      <c r="B21" t="s">
        <v>276</v>
      </c>
      <c r="C21">
        <v>30600</v>
      </c>
      <c r="D21" s="1">
        <v>43252</v>
      </c>
      <c r="E21" t="s">
        <v>380</v>
      </c>
      <c r="F21">
        <v>0</v>
      </c>
      <c r="G21">
        <v>0</v>
      </c>
      <c r="H21" s="198">
        <f t="shared" si="9"/>
        <v>0</v>
      </c>
      <c r="I21" s="272" t="e">
        <f t="shared" si="2"/>
        <v>#DIV/0!</v>
      </c>
      <c r="J21">
        <v>0</v>
      </c>
      <c r="K21">
        <v>0</v>
      </c>
      <c r="L21">
        <v>0</v>
      </c>
      <c r="M21">
        <v>0</v>
      </c>
      <c r="N21">
        <v>0</v>
      </c>
      <c r="O21">
        <v>0</v>
      </c>
      <c r="P21" s="192">
        <f t="shared" si="3"/>
        <v>0</v>
      </c>
      <c r="Q21" s="270" t="e">
        <f t="shared" si="4"/>
        <v>#DIV/0!</v>
      </c>
      <c r="R21" s="192">
        <f t="shared" si="5"/>
        <v>0</v>
      </c>
      <c r="S21" s="270" t="e">
        <f t="shared" si="6"/>
        <v>#DIV/0!</v>
      </c>
      <c r="T21" s="192">
        <f t="shared" si="7"/>
        <v>0</v>
      </c>
      <c r="U21" s="270" t="e">
        <f t="shared" si="8"/>
        <v>#DIV/0!</v>
      </c>
      <c r="V21" s="8"/>
    </row>
    <row r="22" spans="1:22">
      <c r="A22" t="s">
        <v>277</v>
      </c>
      <c r="B22" t="s">
        <v>278</v>
      </c>
      <c r="C22">
        <v>12900</v>
      </c>
      <c r="D22" s="1">
        <v>43256</v>
      </c>
      <c r="E22" t="s">
        <v>380</v>
      </c>
      <c r="F22">
        <v>0</v>
      </c>
      <c r="G22">
        <v>0</v>
      </c>
      <c r="H22" s="198">
        <f t="shared" si="9"/>
        <v>0</v>
      </c>
      <c r="I22" s="272" t="e">
        <f t="shared" si="2"/>
        <v>#DIV/0!</v>
      </c>
      <c r="J22">
        <v>0</v>
      </c>
      <c r="K22">
        <v>0</v>
      </c>
      <c r="L22">
        <v>0</v>
      </c>
      <c r="M22">
        <v>0</v>
      </c>
      <c r="N22">
        <v>0</v>
      </c>
      <c r="O22">
        <v>0</v>
      </c>
      <c r="P22" s="192">
        <f t="shared" si="3"/>
        <v>0</v>
      </c>
      <c r="Q22" s="270" t="e">
        <f t="shared" si="4"/>
        <v>#DIV/0!</v>
      </c>
      <c r="R22" s="192">
        <f t="shared" si="5"/>
        <v>0</v>
      </c>
      <c r="S22" s="270" t="e">
        <f t="shared" si="6"/>
        <v>#DIV/0!</v>
      </c>
      <c r="T22" s="192">
        <f t="shared" si="7"/>
        <v>0</v>
      </c>
      <c r="U22" s="270" t="e">
        <f t="shared" si="8"/>
        <v>#DIV/0!</v>
      </c>
      <c r="V22" s="8"/>
    </row>
    <row r="23" spans="1:22">
      <c r="A23" t="s">
        <v>285</v>
      </c>
      <c r="B23" t="s">
        <v>286</v>
      </c>
      <c r="C23">
        <v>3000</v>
      </c>
      <c r="D23" s="1">
        <v>43280</v>
      </c>
      <c r="E23" t="s">
        <v>380</v>
      </c>
      <c r="F23">
        <v>0</v>
      </c>
      <c r="G23">
        <v>0</v>
      </c>
      <c r="H23" s="198">
        <f t="shared" si="9"/>
        <v>0</v>
      </c>
      <c r="I23" s="272" t="e">
        <f t="shared" si="2"/>
        <v>#DIV/0!</v>
      </c>
      <c r="J23">
        <v>0</v>
      </c>
      <c r="K23">
        <v>0</v>
      </c>
      <c r="L23">
        <v>0</v>
      </c>
      <c r="M23">
        <v>0</v>
      </c>
      <c r="N23">
        <v>0</v>
      </c>
      <c r="O23">
        <v>0</v>
      </c>
      <c r="P23" s="192">
        <f t="shared" si="3"/>
        <v>0</v>
      </c>
      <c r="Q23" s="270" t="e">
        <f t="shared" si="4"/>
        <v>#DIV/0!</v>
      </c>
      <c r="R23" s="192">
        <f t="shared" si="5"/>
        <v>0</v>
      </c>
      <c r="S23" s="270" t="e">
        <f t="shared" si="6"/>
        <v>#DIV/0!</v>
      </c>
      <c r="T23" s="192">
        <f t="shared" si="7"/>
        <v>0</v>
      </c>
      <c r="U23" s="270" t="e">
        <f t="shared" si="8"/>
        <v>#DIV/0!</v>
      </c>
      <c r="V23" s="8"/>
    </row>
    <row r="24" spans="1:22">
      <c r="A24" t="s">
        <v>279</v>
      </c>
      <c r="B24" t="s">
        <v>280</v>
      </c>
      <c r="C24">
        <v>16048</v>
      </c>
      <c r="D24" s="1">
        <v>43264</v>
      </c>
      <c r="E24" t="s">
        <v>381</v>
      </c>
      <c r="F24">
        <v>0</v>
      </c>
      <c r="G24">
        <v>0</v>
      </c>
      <c r="H24" s="198">
        <f t="shared" si="9"/>
        <v>0</v>
      </c>
      <c r="I24" s="272" t="e">
        <f t="shared" si="2"/>
        <v>#DIV/0!</v>
      </c>
      <c r="J24">
        <v>0</v>
      </c>
      <c r="K24">
        <v>0</v>
      </c>
      <c r="L24">
        <v>0</v>
      </c>
      <c r="M24">
        <v>0</v>
      </c>
      <c r="N24">
        <v>0</v>
      </c>
      <c r="O24">
        <v>0</v>
      </c>
      <c r="P24" s="192">
        <f t="shared" si="3"/>
        <v>0</v>
      </c>
      <c r="Q24" s="270" t="e">
        <f t="shared" si="4"/>
        <v>#DIV/0!</v>
      </c>
      <c r="R24" s="192">
        <f t="shared" si="5"/>
        <v>0</v>
      </c>
      <c r="S24" s="270" t="e">
        <f t="shared" si="6"/>
        <v>#DIV/0!</v>
      </c>
      <c r="T24" s="192">
        <f t="shared" si="7"/>
        <v>0</v>
      </c>
      <c r="U24" s="270" t="e">
        <f t="shared" si="8"/>
        <v>#DIV/0!</v>
      </c>
      <c r="V24" s="8"/>
    </row>
    <row r="25" spans="1:22">
      <c r="A25" t="s">
        <v>279</v>
      </c>
      <c r="B25" t="s">
        <v>280</v>
      </c>
      <c r="C25">
        <v>16048</v>
      </c>
      <c r="D25" s="1">
        <v>43264</v>
      </c>
      <c r="E25" t="s">
        <v>381</v>
      </c>
      <c r="F25">
        <v>0</v>
      </c>
      <c r="G25">
        <v>0</v>
      </c>
      <c r="H25" s="198">
        <f t="shared" si="9"/>
        <v>0</v>
      </c>
      <c r="I25" s="272" t="e">
        <f t="shared" si="2"/>
        <v>#DIV/0!</v>
      </c>
      <c r="J25">
        <v>0</v>
      </c>
      <c r="K25">
        <v>0</v>
      </c>
      <c r="L25">
        <v>0</v>
      </c>
      <c r="M25">
        <v>0</v>
      </c>
      <c r="N25">
        <v>0</v>
      </c>
      <c r="O25">
        <v>0</v>
      </c>
      <c r="P25" s="192">
        <f t="shared" si="3"/>
        <v>0</v>
      </c>
      <c r="Q25" s="270" t="e">
        <f t="shared" si="4"/>
        <v>#DIV/0!</v>
      </c>
      <c r="R25" s="192">
        <f t="shared" si="5"/>
        <v>0</v>
      </c>
      <c r="S25" s="270" t="e">
        <f t="shared" si="6"/>
        <v>#DIV/0!</v>
      </c>
      <c r="T25" s="192">
        <f t="shared" si="7"/>
        <v>0</v>
      </c>
      <c r="U25" s="270" t="e">
        <f t="shared" si="8"/>
        <v>#DIV/0!</v>
      </c>
      <c r="V25" s="8"/>
    </row>
    <row r="26" spans="1:22">
      <c r="A26" t="s">
        <v>303</v>
      </c>
      <c r="B26" t="s">
        <v>304</v>
      </c>
      <c r="C26">
        <v>1781</v>
      </c>
      <c r="D26" s="1">
        <v>43224</v>
      </c>
      <c r="E26" t="s">
        <v>382</v>
      </c>
      <c r="F26">
        <v>3490.76</v>
      </c>
      <c r="G26">
        <v>3490.76</v>
      </c>
      <c r="H26" s="198">
        <f t="shared" si="9"/>
        <v>0</v>
      </c>
      <c r="I26" s="272">
        <f t="shared" si="2"/>
        <v>0</v>
      </c>
      <c r="J26">
        <v>3496.18</v>
      </c>
      <c r="K26">
        <v>3496.18</v>
      </c>
      <c r="L26">
        <v>54.59</v>
      </c>
      <c r="M26">
        <v>3496.18</v>
      </c>
      <c r="N26">
        <v>3496.18</v>
      </c>
      <c r="O26">
        <v>54.59</v>
      </c>
      <c r="P26" s="192">
        <f t="shared" si="3"/>
        <v>0</v>
      </c>
      <c r="Q26" s="270">
        <f t="shared" si="4"/>
        <v>0</v>
      </c>
      <c r="R26" s="192">
        <f t="shared" si="5"/>
        <v>0</v>
      </c>
      <c r="S26" s="270">
        <f t="shared" si="6"/>
        <v>0</v>
      </c>
      <c r="T26" s="192">
        <f t="shared" si="7"/>
        <v>0</v>
      </c>
      <c r="U26" s="270">
        <f t="shared" si="8"/>
        <v>0</v>
      </c>
      <c r="V26" s="8"/>
    </row>
    <row r="27" spans="1:22">
      <c r="A27" t="s">
        <v>303</v>
      </c>
      <c r="B27" t="s">
        <v>304</v>
      </c>
      <c r="C27">
        <v>1381</v>
      </c>
      <c r="D27" s="1">
        <v>42860</v>
      </c>
      <c r="E27" t="s">
        <v>382</v>
      </c>
      <c r="F27">
        <v>2513.42</v>
      </c>
      <c r="G27">
        <v>2513.42</v>
      </c>
      <c r="H27" s="198">
        <f t="shared" si="9"/>
        <v>0</v>
      </c>
      <c r="I27" s="272">
        <f t="shared" si="2"/>
        <v>0</v>
      </c>
      <c r="J27">
        <v>2535.7399999999998</v>
      </c>
      <c r="K27">
        <v>2535.7399999999998</v>
      </c>
      <c r="L27">
        <v>20.89</v>
      </c>
      <c r="M27">
        <v>2535.7399999999998</v>
      </c>
      <c r="N27">
        <v>2535.7399999999998</v>
      </c>
      <c r="O27">
        <v>20.89</v>
      </c>
      <c r="P27" s="192">
        <f t="shared" si="3"/>
        <v>0</v>
      </c>
      <c r="Q27" s="270">
        <f t="shared" si="4"/>
        <v>0</v>
      </c>
      <c r="R27" s="192">
        <f t="shared" si="5"/>
        <v>0</v>
      </c>
      <c r="S27" s="270">
        <f t="shared" si="6"/>
        <v>0</v>
      </c>
      <c r="T27" s="192">
        <f t="shared" si="7"/>
        <v>0</v>
      </c>
      <c r="U27" s="270">
        <f t="shared" si="8"/>
        <v>0</v>
      </c>
      <c r="V27" s="8"/>
    </row>
    <row r="28" spans="1:22">
      <c r="A28" t="s">
        <v>293</v>
      </c>
      <c r="B28" t="s">
        <v>294</v>
      </c>
      <c r="C28">
        <v>3900</v>
      </c>
      <c r="D28" s="1">
        <v>42877</v>
      </c>
      <c r="E28" t="s">
        <v>377</v>
      </c>
      <c r="F28">
        <v>1369.44</v>
      </c>
      <c r="G28">
        <v>1369.44</v>
      </c>
      <c r="H28" s="198">
        <f t="shared" si="9"/>
        <v>0</v>
      </c>
      <c r="I28" s="272">
        <f t="shared" si="2"/>
        <v>0</v>
      </c>
      <c r="J28">
        <v>1369.44</v>
      </c>
      <c r="K28">
        <v>1369.44</v>
      </c>
      <c r="L28">
        <v>0</v>
      </c>
      <c r="M28">
        <v>1369.44</v>
      </c>
      <c r="N28">
        <v>1369.44</v>
      </c>
      <c r="O28">
        <v>0</v>
      </c>
      <c r="P28" s="192">
        <f t="shared" si="3"/>
        <v>0</v>
      </c>
      <c r="Q28" s="270">
        <f t="shared" si="4"/>
        <v>0</v>
      </c>
      <c r="R28" s="192">
        <f t="shared" si="5"/>
        <v>0</v>
      </c>
      <c r="S28" s="270">
        <f t="shared" si="6"/>
        <v>0</v>
      </c>
      <c r="T28" s="192">
        <f t="shared" si="7"/>
        <v>0</v>
      </c>
      <c r="U28" s="270" t="e">
        <f t="shared" si="8"/>
        <v>#DIV/0!</v>
      </c>
      <c r="V28" s="8"/>
    </row>
    <row r="29" spans="1:22">
      <c r="A29" t="s">
        <v>293</v>
      </c>
      <c r="B29" t="s">
        <v>294</v>
      </c>
      <c r="C29">
        <v>0</v>
      </c>
      <c r="D29" s="1">
        <v>43249</v>
      </c>
      <c r="E29" t="s">
        <v>377</v>
      </c>
      <c r="F29">
        <v>2203.81</v>
      </c>
      <c r="G29">
        <v>2203.81</v>
      </c>
      <c r="H29" s="198">
        <f t="shared" si="9"/>
        <v>0</v>
      </c>
      <c r="I29" s="272">
        <f t="shared" si="2"/>
        <v>0</v>
      </c>
      <c r="J29">
        <v>2203.81</v>
      </c>
      <c r="K29">
        <v>2203.81</v>
      </c>
      <c r="L29">
        <v>0</v>
      </c>
      <c r="M29">
        <v>2203.81</v>
      </c>
      <c r="N29">
        <v>2203.81</v>
      </c>
      <c r="O29">
        <v>0</v>
      </c>
      <c r="P29" s="192">
        <f t="shared" si="3"/>
        <v>0</v>
      </c>
      <c r="Q29" s="270">
        <f t="shared" si="4"/>
        <v>0</v>
      </c>
      <c r="R29" s="192">
        <f t="shared" si="5"/>
        <v>0</v>
      </c>
      <c r="S29" s="270">
        <f t="shared" si="6"/>
        <v>0</v>
      </c>
      <c r="T29" s="192">
        <f t="shared" si="7"/>
        <v>0</v>
      </c>
      <c r="U29" s="270" t="e">
        <f t="shared" si="8"/>
        <v>#DIV/0!</v>
      </c>
      <c r="V29" s="8"/>
    </row>
    <row r="30" spans="1:22">
      <c r="A30" t="s">
        <v>287</v>
      </c>
      <c r="B30" t="s">
        <v>288</v>
      </c>
      <c r="C30">
        <v>24600</v>
      </c>
      <c r="D30" s="1">
        <v>42921</v>
      </c>
      <c r="E30" t="s">
        <v>377</v>
      </c>
      <c r="F30">
        <v>59.01</v>
      </c>
      <c r="G30">
        <v>59.01</v>
      </c>
      <c r="H30" s="198">
        <f t="shared" si="9"/>
        <v>0</v>
      </c>
      <c r="I30" s="272">
        <f t="shared" si="2"/>
        <v>0</v>
      </c>
      <c r="J30">
        <v>59.01</v>
      </c>
      <c r="K30">
        <v>59.01</v>
      </c>
      <c r="L30">
        <v>0</v>
      </c>
      <c r="M30">
        <v>59.01</v>
      </c>
      <c r="N30">
        <v>59.01</v>
      </c>
      <c r="O30">
        <v>0</v>
      </c>
      <c r="P30" s="192">
        <f t="shared" si="3"/>
        <v>0</v>
      </c>
      <c r="Q30" s="270">
        <f t="shared" si="4"/>
        <v>0</v>
      </c>
      <c r="R30" s="192">
        <f t="shared" si="5"/>
        <v>0</v>
      </c>
      <c r="S30" s="270">
        <f t="shared" si="6"/>
        <v>0</v>
      </c>
      <c r="T30" s="192">
        <f t="shared" si="7"/>
        <v>0</v>
      </c>
      <c r="U30" s="270" t="e">
        <f t="shared" si="8"/>
        <v>#DIV/0!</v>
      </c>
      <c r="V30" s="8"/>
    </row>
    <row r="31" spans="1:22">
      <c r="A31" t="s">
        <v>287</v>
      </c>
      <c r="B31" t="s">
        <v>288</v>
      </c>
      <c r="C31">
        <v>24600</v>
      </c>
      <c r="D31" s="1">
        <v>43004</v>
      </c>
      <c r="E31" t="s">
        <v>377</v>
      </c>
      <c r="F31">
        <v>90.66</v>
      </c>
      <c r="G31">
        <v>90.66</v>
      </c>
      <c r="H31" s="198">
        <f t="shared" si="9"/>
        <v>0</v>
      </c>
      <c r="I31" s="272">
        <f t="shared" si="2"/>
        <v>0</v>
      </c>
      <c r="J31">
        <v>90.66</v>
      </c>
      <c r="K31">
        <v>90.66</v>
      </c>
      <c r="L31">
        <v>0</v>
      </c>
      <c r="M31">
        <v>90.66</v>
      </c>
      <c r="N31">
        <v>90.66</v>
      </c>
      <c r="O31">
        <v>0</v>
      </c>
      <c r="P31" s="192">
        <f t="shared" si="3"/>
        <v>0</v>
      </c>
      <c r="Q31" s="270">
        <f t="shared" si="4"/>
        <v>0</v>
      </c>
      <c r="R31" s="192">
        <f t="shared" si="5"/>
        <v>0</v>
      </c>
      <c r="S31" s="270">
        <f t="shared" si="6"/>
        <v>0</v>
      </c>
      <c r="T31" s="192">
        <f t="shared" si="7"/>
        <v>0</v>
      </c>
      <c r="U31" s="270" t="e">
        <f t="shared" si="8"/>
        <v>#DIV/0!</v>
      </c>
      <c r="V31" s="8"/>
    </row>
    <row r="32" spans="1:22">
      <c r="A32" t="s">
        <v>287</v>
      </c>
      <c r="B32" t="s">
        <v>288</v>
      </c>
      <c r="C32">
        <v>24600</v>
      </c>
      <c r="D32" s="1">
        <v>43096</v>
      </c>
      <c r="E32" t="s">
        <v>377</v>
      </c>
      <c r="F32">
        <v>221.4</v>
      </c>
      <c r="G32">
        <v>221.4</v>
      </c>
      <c r="H32" s="192">
        <f t="shared" si="9"/>
        <v>0</v>
      </c>
      <c r="I32" s="272">
        <f t="shared" si="2"/>
        <v>0</v>
      </c>
      <c r="J32">
        <v>221.4</v>
      </c>
      <c r="K32">
        <v>221.4</v>
      </c>
      <c r="L32">
        <v>0</v>
      </c>
      <c r="M32">
        <v>221.4</v>
      </c>
      <c r="N32">
        <v>221.4</v>
      </c>
      <c r="O32">
        <v>0</v>
      </c>
      <c r="P32" s="192">
        <f t="shared" si="3"/>
        <v>0</v>
      </c>
      <c r="Q32" s="270">
        <f t="shared" si="4"/>
        <v>0</v>
      </c>
      <c r="R32" s="192">
        <f t="shared" si="5"/>
        <v>0</v>
      </c>
      <c r="S32" s="270">
        <f t="shared" si="6"/>
        <v>0</v>
      </c>
      <c r="T32" s="192">
        <f t="shared" si="7"/>
        <v>0</v>
      </c>
      <c r="U32" s="270" t="e">
        <f t="shared" si="8"/>
        <v>#DIV/0!</v>
      </c>
      <c r="V32" s="8"/>
    </row>
    <row r="33" spans="1:22">
      <c r="A33" t="s">
        <v>287</v>
      </c>
      <c r="B33" t="s">
        <v>288</v>
      </c>
      <c r="C33">
        <v>24600</v>
      </c>
      <c r="D33" s="1">
        <v>43186</v>
      </c>
      <c r="E33" t="s">
        <v>377</v>
      </c>
      <c r="F33">
        <v>221.4</v>
      </c>
      <c r="G33">
        <v>221.4</v>
      </c>
      <c r="H33" s="192">
        <f t="shared" si="9"/>
        <v>0</v>
      </c>
      <c r="I33" s="272">
        <f t="shared" si="2"/>
        <v>0</v>
      </c>
      <c r="J33">
        <v>221.4</v>
      </c>
      <c r="K33">
        <v>221.4</v>
      </c>
      <c r="L33">
        <v>0</v>
      </c>
      <c r="M33">
        <v>221.4</v>
      </c>
      <c r="N33">
        <v>221.4</v>
      </c>
      <c r="O33">
        <v>0</v>
      </c>
      <c r="P33" s="192">
        <f t="shared" si="3"/>
        <v>0</v>
      </c>
      <c r="Q33" s="270">
        <f t="shared" si="4"/>
        <v>0</v>
      </c>
      <c r="R33" s="192">
        <f t="shared" si="5"/>
        <v>0</v>
      </c>
      <c r="S33" s="270">
        <f t="shared" si="6"/>
        <v>0</v>
      </c>
      <c r="T33" s="192">
        <f t="shared" si="7"/>
        <v>0</v>
      </c>
      <c r="U33" s="270" t="e">
        <f t="shared" si="8"/>
        <v>#DIV/0!</v>
      </c>
      <c r="V33" s="8"/>
    </row>
    <row r="34" spans="1:22">
      <c r="A34" t="s">
        <v>367</v>
      </c>
      <c r="B34" t="s">
        <v>368</v>
      </c>
      <c r="C34">
        <v>314455.49</v>
      </c>
      <c r="D34" s="1">
        <v>43252</v>
      </c>
      <c r="E34" t="s">
        <v>377</v>
      </c>
      <c r="F34">
        <v>0</v>
      </c>
      <c r="G34">
        <v>0</v>
      </c>
      <c r="H34" s="192">
        <f t="shared" si="9"/>
        <v>0</v>
      </c>
      <c r="I34" s="272" t="e">
        <f t="shared" si="2"/>
        <v>#DIV/0!</v>
      </c>
      <c r="J34">
        <v>0</v>
      </c>
      <c r="K34">
        <v>0</v>
      </c>
      <c r="L34">
        <v>0</v>
      </c>
      <c r="M34">
        <v>0</v>
      </c>
      <c r="N34">
        <v>0</v>
      </c>
      <c r="O34">
        <v>0</v>
      </c>
      <c r="P34" s="192">
        <f t="shared" si="3"/>
        <v>0</v>
      </c>
      <c r="Q34" s="270" t="e">
        <f t="shared" si="4"/>
        <v>#DIV/0!</v>
      </c>
      <c r="R34" s="192">
        <f t="shared" si="5"/>
        <v>0</v>
      </c>
      <c r="S34" s="270" t="e">
        <f t="shared" si="6"/>
        <v>#DIV/0!</v>
      </c>
      <c r="T34" s="192">
        <f t="shared" si="7"/>
        <v>0</v>
      </c>
      <c r="U34" s="270" t="e">
        <f t="shared" si="8"/>
        <v>#DIV/0!</v>
      </c>
      <c r="V34" s="8"/>
    </row>
    <row r="35" spans="1:22">
      <c r="A35" t="s">
        <v>319</v>
      </c>
      <c r="B35" t="s">
        <v>320</v>
      </c>
      <c r="C35">
        <v>17240</v>
      </c>
      <c r="D35" s="1">
        <v>43283</v>
      </c>
      <c r="E35" t="s">
        <v>378</v>
      </c>
      <c r="F35">
        <v>0</v>
      </c>
      <c r="G35">
        <v>0</v>
      </c>
      <c r="H35" s="192">
        <f t="shared" si="9"/>
        <v>0</v>
      </c>
      <c r="I35" s="272" t="e">
        <f t="shared" si="2"/>
        <v>#DIV/0!</v>
      </c>
      <c r="J35">
        <v>0</v>
      </c>
      <c r="K35">
        <v>0</v>
      </c>
      <c r="L35">
        <v>0</v>
      </c>
      <c r="M35">
        <v>0</v>
      </c>
      <c r="N35">
        <v>0</v>
      </c>
      <c r="O35">
        <v>0</v>
      </c>
      <c r="P35" s="192">
        <f t="shared" si="3"/>
        <v>0</v>
      </c>
      <c r="Q35" s="270" t="e">
        <f t="shared" si="4"/>
        <v>#DIV/0!</v>
      </c>
      <c r="R35" s="192">
        <f t="shared" si="5"/>
        <v>0</v>
      </c>
      <c r="S35" s="270" t="e">
        <f t="shared" si="6"/>
        <v>#DIV/0!</v>
      </c>
      <c r="T35" s="192">
        <f t="shared" si="7"/>
        <v>0</v>
      </c>
      <c r="U35" s="270" t="e">
        <f t="shared" si="8"/>
        <v>#DIV/0!</v>
      </c>
      <c r="V35" s="8"/>
    </row>
    <row r="36" spans="1:22">
      <c r="A36" t="s">
        <v>327</v>
      </c>
      <c r="B36" t="s">
        <v>328</v>
      </c>
      <c r="C36">
        <v>3682</v>
      </c>
      <c r="D36" s="1">
        <v>43242</v>
      </c>
      <c r="E36" t="s">
        <v>379</v>
      </c>
      <c r="F36">
        <v>854.59</v>
      </c>
      <c r="G36">
        <v>854.59</v>
      </c>
      <c r="J36">
        <v>1007.73</v>
      </c>
      <c r="K36">
        <v>1007.73</v>
      </c>
      <c r="L36">
        <v>-10.17</v>
      </c>
      <c r="M36">
        <v>1007.73</v>
      </c>
      <c r="N36">
        <v>1007.73</v>
      </c>
      <c r="O36">
        <v>-10.17</v>
      </c>
      <c r="P36" s="192">
        <f t="shared" si="3"/>
        <v>0</v>
      </c>
      <c r="Q36" s="270">
        <f t="shared" si="4"/>
        <v>0</v>
      </c>
      <c r="R36" s="192">
        <f t="shared" si="5"/>
        <v>0</v>
      </c>
      <c r="S36" s="270">
        <f t="shared" si="6"/>
        <v>0</v>
      </c>
      <c r="T36" s="192">
        <f t="shared" si="7"/>
        <v>0</v>
      </c>
      <c r="U36" s="270">
        <f t="shared" si="8"/>
        <v>0</v>
      </c>
      <c r="V36" s="180"/>
    </row>
    <row r="37" spans="1:22">
      <c r="A37" t="s">
        <v>327</v>
      </c>
      <c r="B37" t="s">
        <v>328</v>
      </c>
      <c r="C37">
        <v>2852</v>
      </c>
      <c r="D37" s="1">
        <v>42877</v>
      </c>
      <c r="E37" t="s">
        <v>379</v>
      </c>
      <c r="F37">
        <v>639.38</v>
      </c>
      <c r="G37">
        <v>639.38</v>
      </c>
      <c r="H37" s="13"/>
      <c r="I37" s="13"/>
      <c r="J37">
        <v>711.41</v>
      </c>
      <c r="K37">
        <v>711.41</v>
      </c>
      <c r="L37">
        <v>34.94</v>
      </c>
      <c r="M37">
        <v>711.41</v>
      </c>
      <c r="N37">
        <v>711.41</v>
      </c>
      <c r="O37">
        <v>34.94</v>
      </c>
      <c r="P37" s="192">
        <f t="shared" si="3"/>
        <v>0</v>
      </c>
      <c r="Q37" s="270">
        <f t="shared" si="4"/>
        <v>0</v>
      </c>
      <c r="R37" s="192">
        <f t="shared" si="5"/>
        <v>0</v>
      </c>
      <c r="S37" s="270">
        <f t="shared" si="6"/>
        <v>0</v>
      </c>
      <c r="T37" s="192">
        <f t="shared" si="7"/>
        <v>0</v>
      </c>
      <c r="U37" s="270">
        <f t="shared" si="8"/>
        <v>0</v>
      </c>
      <c r="V37" s="180"/>
    </row>
    <row r="38" spans="1:22">
      <c r="A38" t="s">
        <v>333</v>
      </c>
      <c r="B38" t="s">
        <v>334</v>
      </c>
      <c r="C38">
        <v>3752</v>
      </c>
      <c r="D38" s="1">
        <v>43284</v>
      </c>
      <c r="E38" t="s">
        <v>383</v>
      </c>
      <c r="F38">
        <v>0</v>
      </c>
      <c r="G38">
        <v>0</v>
      </c>
      <c r="H38" s="13"/>
      <c r="I38" s="13"/>
      <c r="J38">
        <v>0</v>
      </c>
      <c r="K38">
        <v>0</v>
      </c>
      <c r="L38">
        <v>0</v>
      </c>
      <c r="M38">
        <v>0</v>
      </c>
      <c r="N38">
        <v>0</v>
      </c>
      <c r="O38">
        <v>0</v>
      </c>
      <c r="P38" s="192">
        <f t="shared" si="3"/>
        <v>0</v>
      </c>
      <c r="Q38" s="270" t="e">
        <f t="shared" si="4"/>
        <v>#DIV/0!</v>
      </c>
      <c r="R38" s="192">
        <f t="shared" si="5"/>
        <v>0</v>
      </c>
      <c r="S38" s="270" t="e">
        <f t="shared" si="6"/>
        <v>#DIV/0!</v>
      </c>
      <c r="T38" s="192">
        <f t="shared" si="7"/>
        <v>0</v>
      </c>
      <c r="U38" s="270" t="e">
        <f t="shared" si="8"/>
        <v>#DIV/0!</v>
      </c>
      <c r="V38" s="180"/>
    </row>
    <row r="39" spans="1:22">
      <c r="A39" t="s">
        <v>333</v>
      </c>
      <c r="B39" t="s">
        <v>334</v>
      </c>
      <c r="C39">
        <v>3752</v>
      </c>
      <c r="D39" s="1">
        <v>43284</v>
      </c>
      <c r="E39" t="s">
        <v>383</v>
      </c>
      <c r="F39">
        <v>0</v>
      </c>
      <c r="G39">
        <v>0</v>
      </c>
      <c r="H39" s="13"/>
      <c r="I39" s="13"/>
      <c r="J39">
        <v>0</v>
      </c>
      <c r="K39">
        <v>0</v>
      </c>
      <c r="L39">
        <v>0</v>
      </c>
      <c r="M39">
        <v>0</v>
      </c>
      <c r="N39">
        <v>0</v>
      </c>
      <c r="O39">
        <v>0</v>
      </c>
      <c r="P39" s="192">
        <f t="shared" si="3"/>
        <v>0</v>
      </c>
      <c r="Q39" s="270" t="e">
        <f t="shared" si="4"/>
        <v>#DIV/0!</v>
      </c>
      <c r="R39" s="192">
        <f t="shared" si="5"/>
        <v>0</v>
      </c>
      <c r="S39" s="270" t="e">
        <f t="shared" si="6"/>
        <v>#DIV/0!</v>
      </c>
      <c r="T39" s="192">
        <f t="shared" si="7"/>
        <v>0</v>
      </c>
      <c r="U39" s="270" t="e">
        <f t="shared" si="8"/>
        <v>#DIV/0!</v>
      </c>
      <c r="V39" s="180"/>
    </row>
    <row r="40" spans="1:22">
      <c r="A40" t="s">
        <v>345</v>
      </c>
      <c r="B40" t="s">
        <v>346</v>
      </c>
      <c r="C40">
        <v>3650</v>
      </c>
      <c r="D40" s="1">
        <v>43229</v>
      </c>
      <c r="E40" t="s">
        <v>377</v>
      </c>
      <c r="F40">
        <v>925.44</v>
      </c>
      <c r="G40">
        <v>925.44</v>
      </c>
      <c r="H40" s="13"/>
      <c r="I40" s="13"/>
      <c r="J40">
        <v>925.44</v>
      </c>
      <c r="K40">
        <v>925.44</v>
      </c>
      <c r="L40">
        <v>0</v>
      </c>
      <c r="M40">
        <v>925.44</v>
      </c>
      <c r="N40">
        <v>925.44</v>
      </c>
      <c r="O40">
        <v>0</v>
      </c>
      <c r="P40" s="192">
        <f t="shared" si="3"/>
        <v>0</v>
      </c>
      <c r="Q40" s="270">
        <f t="shared" si="4"/>
        <v>0</v>
      </c>
      <c r="R40" s="192">
        <f t="shared" si="5"/>
        <v>0</v>
      </c>
      <c r="S40" s="270">
        <f t="shared" si="6"/>
        <v>0</v>
      </c>
      <c r="T40" s="192">
        <f t="shared" si="7"/>
        <v>0</v>
      </c>
      <c r="U40" s="270" t="e">
        <f t="shared" si="8"/>
        <v>#DIV/0!</v>
      </c>
      <c r="V40" s="180"/>
    </row>
    <row r="41" spans="1:22" ht="13.5" thickBot="1">
      <c r="A41" s="180"/>
      <c r="B41" s="181"/>
      <c r="C41" s="254"/>
      <c r="D41" s="183"/>
      <c r="E41" s="183"/>
      <c r="F41" s="174">
        <f>SUM(F2:F35)</f>
        <v>16820.510000000002</v>
      </c>
      <c r="G41" s="173">
        <f>SUM(G2:G35)</f>
        <v>16820.510000000002</v>
      </c>
      <c r="H41" s="12">
        <f>SUM(H2:H35)</f>
        <v>0</v>
      </c>
      <c r="I41" s="273">
        <f>ROUND(H41/F41,10)</f>
        <v>0</v>
      </c>
      <c r="J41" s="188">
        <f t="shared" ref="J41:P41" si="10">SUM(J2:J35)</f>
        <v>17862.310000000001</v>
      </c>
      <c r="K41" s="174">
        <f t="shared" si="10"/>
        <v>17862.310000000001</v>
      </c>
      <c r="L41" s="188">
        <f t="shared" si="10"/>
        <v>173.05</v>
      </c>
      <c r="M41" s="191">
        <f t="shared" si="10"/>
        <v>17862.310000000001</v>
      </c>
      <c r="N41" s="191">
        <f t="shared" si="10"/>
        <v>17862.310000000001</v>
      </c>
      <c r="O41" s="191">
        <f t="shared" si="10"/>
        <v>173.05</v>
      </c>
      <c r="P41" s="9">
        <f t="shared" si="10"/>
        <v>0</v>
      </c>
      <c r="Q41" s="271">
        <f>ROUND(P41/J41,10)</f>
        <v>0</v>
      </c>
      <c r="R41" s="9">
        <f>SUM(R2:R35)</f>
        <v>0</v>
      </c>
      <c r="S41" s="271">
        <f>ROUND(R41/K41,10)</f>
        <v>0</v>
      </c>
      <c r="T41" s="271"/>
      <c r="U41" s="271">
        <f>ROUND(T41/L41,10)</f>
        <v>0</v>
      </c>
      <c r="V41" s="180"/>
    </row>
    <row r="42" spans="1:22" ht="13.5" thickTop="1">
      <c r="A42" s="180"/>
      <c r="B42" s="181"/>
      <c r="C42" s="254"/>
      <c r="D42" s="183"/>
      <c r="E42" s="183"/>
      <c r="F42" s="13"/>
      <c r="G42" s="13"/>
      <c r="H42" s="13"/>
      <c r="I42" s="13"/>
      <c r="J42" s="182"/>
      <c r="K42" s="13"/>
      <c r="L42" s="182"/>
      <c r="M42" s="182"/>
      <c r="N42" s="182"/>
      <c r="O42" s="182"/>
      <c r="P42" s="182"/>
      <c r="Q42" s="182"/>
      <c r="R42" s="182"/>
      <c r="S42" s="182"/>
      <c r="T42" s="182"/>
      <c r="U42" s="182"/>
      <c r="V42" s="180"/>
    </row>
    <row r="47" spans="1:22">
      <c r="J47" s="185"/>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76"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76"/>
    </row>
    <row r="2" spans="1:16" s="57" customFormat="1">
      <c r="C2" s="85"/>
      <c r="D2" s="115"/>
      <c r="E2" s="115"/>
      <c r="F2" s="115"/>
      <c r="G2" s="277"/>
      <c r="L2" s="10"/>
      <c r="M2" s="116"/>
      <c r="N2" s="116"/>
      <c r="O2" s="116"/>
    </row>
    <row r="3" spans="1:16" ht="51" customHeight="1">
      <c r="A3" s="117" t="s">
        <v>168</v>
      </c>
      <c r="B3" s="117" t="s">
        <v>147</v>
      </c>
      <c r="C3" s="118" t="s">
        <v>181</v>
      </c>
      <c r="D3" s="119" t="s">
        <v>197</v>
      </c>
      <c r="E3" s="119" t="s">
        <v>198</v>
      </c>
      <c r="F3" s="119" t="s">
        <v>199</v>
      </c>
      <c r="G3" s="119" t="s">
        <v>200</v>
      </c>
      <c r="H3" s="119" t="s">
        <v>201</v>
      </c>
      <c r="I3" s="119" t="s">
        <v>202</v>
      </c>
      <c r="J3" s="119" t="s">
        <v>203</v>
      </c>
      <c r="K3" s="119" t="s">
        <v>204</v>
      </c>
      <c r="L3" s="119" t="s">
        <v>205</v>
      </c>
      <c r="M3" s="138" t="s">
        <v>206</v>
      </c>
      <c r="N3" s="119" t="s">
        <v>207</v>
      </c>
      <c r="O3" s="119" t="s">
        <v>208</v>
      </c>
      <c r="P3" s="119" t="s">
        <v>164</v>
      </c>
    </row>
    <row r="4" spans="1:16" ht="12.75" customHeight="1">
      <c r="A4" s="120"/>
      <c r="B4" s="121"/>
      <c r="C4" s="120"/>
      <c r="D4" s="108"/>
      <c r="E4" s="122"/>
      <c r="F4" s="122">
        <f>+D4-E4</f>
        <v>0</v>
      </c>
      <c r="G4" s="278" t="e">
        <f>ROUND(F4/D4,10)</f>
        <v>#DIV/0!</v>
      </c>
      <c r="H4" s="123"/>
      <c r="I4" s="123"/>
      <c r="J4" s="199"/>
      <c r="K4" s="121"/>
      <c r="L4" s="124"/>
      <c r="M4" s="124"/>
      <c r="N4" s="122">
        <f>+L4-M4</f>
        <v>0</v>
      </c>
      <c r="O4" s="278" t="e">
        <f>ROUND(N4/L4,10)</f>
        <v>#DIV/0!</v>
      </c>
      <c r="P4" s="107"/>
    </row>
    <row r="5" spans="1:16" ht="12.75" customHeight="1">
      <c r="A5" s="120"/>
      <c r="B5" s="121"/>
      <c r="C5" s="120"/>
      <c r="D5" s="108"/>
      <c r="E5" s="122"/>
      <c r="F5" s="122">
        <f t="shared" ref="F5:F18" si="0">+D5-E5</f>
        <v>0</v>
      </c>
      <c r="G5" s="278" t="e">
        <f t="shared" ref="G5:G19" si="1">ROUND(F5/D5,10)</f>
        <v>#DIV/0!</v>
      </c>
      <c r="H5" s="123"/>
      <c r="I5" s="123"/>
      <c r="J5" s="199"/>
      <c r="K5" s="121"/>
      <c r="L5" s="124"/>
      <c r="M5" s="124"/>
      <c r="N5" s="122">
        <f t="shared" ref="N5:N18" si="2">+L5-M5</f>
        <v>0</v>
      </c>
      <c r="O5" s="278" t="e">
        <f t="shared" ref="O5:O19" si="3">ROUND(N5/L5,10)</f>
        <v>#DIV/0!</v>
      </c>
      <c r="P5" s="107"/>
    </row>
    <row r="6" spans="1:16" ht="12.75" customHeight="1">
      <c r="A6" s="120"/>
      <c r="B6" s="121"/>
      <c r="C6" s="120"/>
      <c r="D6" s="108"/>
      <c r="E6" s="122"/>
      <c r="F6" s="122">
        <f t="shared" si="0"/>
        <v>0</v>
      </c>
      <c r="G6" s="278" t="e">
        <f t="shared" si="1"/>
        <v>#DIV/0!</v>
      </c>
      <c r="H6" s="123"/>
      <c r="I6" s="123"/>
      <c r="J6" s="199"/>
      <c r="K6" s="121"/>
      <c r="L6" s="124"/>
      <c r="M6" s="124"/>
      <c r="N6" s="122">
        <f t="shared" si="2"/>
        <v>0</v>
      </c>
      <c r="O6" s="278" t="e">
        <f t="shared" si="3"/>
        <v>#DIV/0!</v>
      </c>
      <c r="P6" s="107"/>
    </row>
    <row r="7" spans="1:16" ht="12.75" customHeight="1">
      <c r="A7" s="120"/>
      <c r="B7" s="121"/>
      <c r="C7" s="120"/>
      <c r="D7" s="108"/>
      <c r="E7" s="122"/>
      <c r="F7" s="122">
        <f t="shared" si="0"/>
        <v>0</v>
      </c>
      <c r="G7" s="278" t="e">
        <f t="shared" si="1"/>
        <v>#DIV/0!</v>
      </c>
      <c r="H7" s="123"/>
      <c r="I7" s="123"/>
      <c r="J7" s="199"/>
      <c r="K7" s="121"/>
      <c r="L7" s="124"/>
      <c r="M7" s="124"/>
      <c r="N7" s="122">
        <f t="shared" si="2"/>
        <v>0</v>
      </c>
      <c r="O7" s="278" t="e">
        <f t="shared" si="3"/>
        <v>#DIV/0!</v>
      </c>
      <c r="P7" s="107"/>
    </row>
    <row r="8" spans="1:16" ht="12.75" customHeight="1">
      <c r="A8" s="120"/>
      <c r="B8" s="121"/>
      <c r="C8" s="120"/>
      <c r="D8" s="108"/>
      <c r="E8" s="122"/>
      <c r="F8" s="122">
        <f t="shared" si="0"/>
        <v>0</v>
      </c>
      <c r="G8" s="278" t="e">
        <f t="shared" si="1"/>
        <v>#DIV/0!</v>
      </c>
      <c r="H8" s="123"/>
      <c r="I8" s="123"/>
      <c r="J8" s="199"/>
      <c r="K8" s="121"/>
      <c r="L8" s="124"/>
      <c r="M8" s="124"/>
      <c r="N8" s="122">
        <f t="shared" si="2"/>
        <v>0</v>
      </c>
      <c r="O8" s="278" t="e">
        <f t="shared" si="3"/>
        <v>#DIV/0!</v>
      </c>
      <c r="P8" s="107"/>
    </row>
    <row r="9" spans="1:16" ht="12.75" customHeight="1">
      <c r="A9" s="120"/>
      <c r="B9" s="121"/>
      <c r="C9" s="120"/>
      <c r="D9" s="108"/>
      <c r="E9" s="122"/>
      <c r="F9" s="122">
        <f t="shared" si="0"/>
        <v>0</v>
      </c>
      <c r="G9" s="278" t="e">
        <f t="shared" si="1"/>
        <v>#DIV/0!</v>
      </c>
      <c r="H9" s="123"/>
      <c r="I9" s="123"/>
      <c r="J9" s="199"/>
      <c r="K9" s="121"/>
      <c r="L9" s="124"/>
      <c r="M9" s="124"/>
      <c r="N9" s="122">
        <f t="shared" si="2"/>
        <v>0</v>
      </c>
      <c r="O9" s="278" t="e">
        <f t="shared" si="3"/>
        <v>#DIV/0!</v>
      </c>
      <c r="P9" s="107"/>
    </row>
    <row r="10" spans="1:16" ht="12.75" customHeight="1">
      <c r="A10" s="120"/>
      <c r="B10" s="121"/>
      <c r="C10" s="120"/>
      <c r="D10" s="108"/>
      <c r="E10" s="122"/>
      <c r="F10" s="122">
        <f t="shared" si="0"/>
        <v>0</v>
      </c>
      <c r="G10" s="278" t="e">
        <f t="shared" si="1"/>
        <v>#DIV/0!</v>
      </c>
      <c r="H10" s="123"/>
      <c r="I10" s="123"/>
      <c r="J10" s="199"/>
      <c r="K10" s="121"/>
      <c r="L10" s="124"/>
      <c r="M10" s="124"/>
      <c r="N10" s="122">
        <f t="shared" si="2"/>
        <v>0</v>
      </c>
      <c r="O10" s="278" t="e">
        <f t="shared" si="3"/>
        <v>#DIV/0!</v>
      </c>
      <c r="P10" s="107"/>
    </row>
    <row r="11" spans="1:16" ht="12.75" customHeight="1">
      <c r="A11" s="120"/>
      <c r="B11" s="121"/>
      <c r="C11" s="120"/>
      <c r="D11" s="108"/>
      <c r="E11" s="122"/>
      <c r="F11" s="122">
        <f t="shared" si="0"/>
        <v>0</v>
      </c>
      <c r="G11" s="278" t="e">
        <f t="shared" si="1"/>
        <v>#DIV/0!</v>
      </c>
      <c r="H11" s="123"/>
      <c r="I11" s="123"/>
      <c r="J11" s="199"/>
      <c r="K11" s="121"/>
      <c r="L11" s="124"/>
      <c r="M11" s="124"/>
      <c r="N11" s="122">
        <f t="shared" si="2"/>
        <v>0</v>
      </c>
      <c r="O11" s="278" t="e">
        <f t="shared" si="3"/>
        <v>#DIV/0!</v>
      </c>
      <c r="P11" s="107"/>
    </row>
    <row r="12" spans="1:16" ht="12.75" customHeight="1">
      <c r="A12" s="120"/>
      <c r="B12" s="121"/>
      <c r="C12" s="120"/>
      <c r="D12" s="108"/>
      <c r="E12" s="122"/>
      <c r="F12" s="122">
        <f t="shared" si="0"/>
        <v>0</v>
      </c>
      <c r="G12" s="278" t="e">
        <f t="shared" si="1"/>
        <v>#DIV/0!</v>
      </c>
      <c r="H12" s="123"/>
      <c r="I12" s="123"/>
      <c r="J12" s="199"/>
      <c r="K12" s="121"/>
      <c r="L12" s="124"/>
      <c r="M12" s="124"/>
      <c r="N12" s="122">
        <f t="shared" si="2"/>
        <v>0</v>
      </c>
      <c r="O12" s="278" t="e">
        <f t="shared" si="3"/>
        <v>#DIV/0!</v>
      </c>
      <c r="P12" s="107"/>
    </row>
    <row r="13" spans="1:16" ht="12.75" customHeight="1">
      <c r="A13" s="120"/>
      <c r="B13" s="121"/>
      <c r="C13" s="120"/>
      <c r="D13" s="108"/>
      <c r="E13" s="122"/>
      <c r="F13" s="122">
        <f t="shared" si="0"/>
        <v>0</v>
      </c>
      <c r="G13" s="278" t="e">
        <f t="shared" si="1"/>
        <v>#DIV/0!</v>
      </c>
      <c r="H13" s="123"/>
      <c r="I13" s="123"/>
      <c r="J13" s="199"/>
      <c r="K13" s="107"/>
      <c r="L13" s="124"/>
      <c r="M13" s="124"/>
      <c r="N13" s="122">
        <f t="shared" si="2"/>
        <v>0</v>
      </c>
      <c r="O13" s="278" t="e">
        <f t="shared" si="3"/>
        <v>#DIV/0!</v>
      </c>
      <c r="P13" s="107"/>
    </row>
    <row r="14" spans="1:16" ht="12.75" customHeight="1">
      <c r="A14" s="120"/>
      <c r="B14" s="121"/>
      <c r="C14" s="120"/>
      <c r="D14" s="108"/>
      <c r="E14" s="122"/>
      <c r="F14" s="122">
        <f t="shared" si="0"/>
        <v>0</v>
      </c>
      <c r="G14" s="278" t="e">
        <f t="shared" si="1"/>
        <v>#DIV/0!</v>
      </c>
      <c r="H14" s="123"/>
      <c r="I14" s="123"/>
      <c r="J14" s="199"/>
      <c r="K14" s="107"/>
      <c r="L14" s="124"/>
      <c r="M14" s="124"/>
      <c r="N14" s="122">
        <f t="shared" si="2"/>
        <v>0</v>
      </c>
      <c r="O14" s="278" t="e">
        <f t="shared" si="3"/>
        <v>#DIV/0!</v>
      </c>
      <c r="P14" s="107"/>
    </row>
    <row r="15" spans="1:16" ht="12.75" customHeight="1">
      <c r="A15" s="107"/>
      <c r="B15" s="107"/>
      <c r="C15" s="108"/>
      <c r="D15" s="108"/>
      <c r="E15" s="122"/>
      <c r="F15" s="122">
        <f t="shared" si="0"/>
        <v>0</v>
      </c>
      <c r="G15" s="278" t="e">
        <f t="shared" si="1"/>
        <v>#DIV/0!</v>
      </c>
      <c r="H15" s="110"/>
      <c r="I15" s="110"/>
      <c r="J15" s="199"/>
      <c r="K15" s="107"/>
      <c r="L15" s="124"/>
      <c r="M15" s="124"/>
      <c r="N15" s="122">
        <f t="shared" si="2"/>
        <v>0</v>
      </c>
      <c r="O15" s="278" t="e">
        <f t="shared" si="3"/>
        <v>#DIV/0!</v>
      </c>
      <c r="P15" s="107"/>
    </row>
    <row r="16" spans="1:16" ht="12.75" customHeight="1">
      <c r="A16" s="107"/>
      <c r="B16" s="107"/>
      <c r="C16" s="108"/>
      <c r="D16" s="125"/>
      <c r="E16" s="122"/>
      <c r="F16" s="122">
        <f t="shared" si="0"/>
        <v>0</v>
      </c>
      <c r="G16" s="278" t="e">
        <f t="shared" si="1"/>
        <v>#DIV/0!</v>
      </c>
      <c r="H16" s="110"/>
      <c r="I16" s="110"/>
      <c r="J16" s="199"/>
      <c r="K16" s="107"/>
      <c r="L16" s="124"/>
      <c r="M16" s="124"/>
      <c r="N16" s="122">
        <f t="shared" si="2"/>
        <v>0</v>
      </c>
      <c r="O16" s="278" t="e">
        <f t="shared" si="3"/>
        <v>#DIV/0!</v>
      </c>
      <c r="P16" s="107"/>
    </row>
    <row r="17" spans="1:16" ht="12.75" customHeight="1">
      <c r="A17" s="126"/>
      <c r="B17" s="126"/>
      <c r="C17" s="125"/>
      <c r="D17" s="125"/>
      <c r="E17" s="127"/>
      <c r="F17" s="122">
        <f t="shared" si="0"/>
        <v>0</v>
      </c>
      <c r="G17" s="278" t="e">
        <f t="shared" si="1"/>
        <v>#DIV/0!</v>
      </c>
      <c r="H17" s="128"/>
      <c r="I17" s="128"/>
      <c r="J17" s="199"/>
      <c r="K17" s="107"/>
      <c r="L17" s="129"/>
      <c r="M17" s="129"/>
      <c r="N17" s="122">
        <f t="shared" si="2"/>
        <v>0</v>
      </c>
      <c r="O17" s="278" t="e">
        <f t="shared" si="3"/>
        <v>#DIV/0!</v>
      </c>
      <c r="P17" s="107"/>
    </row>
    <row r="18" spans="1:16" ht="12.75" customHeight="1">
      <c r="A18" s="130"/>
      <c r="B18" s="107"/>
      <c r="C18" s="108"/>
      <c r="D18" s="107"/>
      <c r="E18" s="132"/>
      <c r="F18" s="122">
        <f t="shared" si="0"/>
        <v>0</v>
      </c>
      <c r="G18" s="278" t="e">
        <f t="shared" si="1"/>
        <v>#DIV/0!</v>
      </c>
      <c r="H18" s="133"/>
      <c r="I18" s="133"/>
      <c r="J18" s="200"/>
      <c r="K18" s="212"/>
      <c r="L18" s="118"/>
      <c r="M18" s="118">
        <v>0</v>
      </c>
      <c r="N18" s="122">
        <f t="shared" si="2"/>
        <v>0</v>
      </c>
      <c r="O18" s="278" t="e">
        <f t="shared" si="3"/>
        <v>#DIV/0!</v>
      </c>
      <c r="P18" s="107"/>
    </row>
    <row r="19" spans="1:16" ht="18.75" customHeight="1" thickBot="1">
      <c r="B19" s="134" t="s">
        <v>209</v>
      </c>
      <c r="C19" s="135"/>
      <c r="D19" s="131">
        <f>SUM(D4:D18)</f>
        <v>0</v>
      </c>
      <c r="E19" s="131">
        <f>SUM(E4:E18)</f>
        <v>0</v>
      </c>
      <c r="F19" s="131">
        <f>SUM(F4:F18)</f>
        <v>0</v>
      </c>
      <c r="G19" s="278" t="e">
        <f t="shared" si="1"/>
        <v>#DIV/0!</v>
      </c>
      <c r="H19" s="136"/>
      <c r="I19" s="136"/>
      <c r="J19" s="136"/>
      <c r="K19" s="136"/>
      <c r="L19" s="135">
        <f>SUM(L4:L18)</f>
        <v>0</v>
      </c>
      <c r="M19" s="137">
        <f>SUM(M4:M18)</f>
        <v>0</v>
      </c>
      <c r="N19" s="131">
        <f>SUM(N4:N18)</f>
        <v>0</v>
      </c>
      <c r="O19" s="278" t="e">
        <f t="shared" si="3"/>
        <v>#DIV/0!</v>
      </c>
    </row>
    <row r="20" spans="1:16" ht="13.5" thickTop="1"/>
    <row r="23" spans="1:16" ht="38.25">
      <c r="A23" s="117" t="s">
        <v>168</v>
      </c>
      <c r="B23" s="117" t="s">
        <v>147</v>
      </c>
      <c r="C23" s="118" t="s">
        <v>181</v>
      </c>
      <c r="D23" s="119" t="s">
        <v>197</v>
      </c>
      <c r="E23" s="119" t="s">
        <v>198</v>
      </c>
      <c r="F23" s="119" t="s">
        <v>199</v>
      </c>
      <c r="G23" s="119" t="s">
        <v>200</v>
      </c>
      <c r="H23" s="119" t="s">
        <v>201</v>
      </c>
      <c r="I23" s="119" t="s">
        <v>202</v>
      </c>
      <c r="J23" s="138" t="s">
        <v>203</v>
      </c>
      <c r="K23" s="138" t="s">
        <v>204</v>
      </c>
      <c r="L23" s="138" t="s">
        <v>205</v>
      </c>
      <c r="M23" s="138" t="s">
        <v>210</v>
      </c>
      <c r="N23" s="119" t="s">
        <v>211</v>
      </c>
      <c r="O23" s="119" t="s">
        <v>212</v>
      </c>
      <c r="P23" s="119" t="s">
        <v>164</v>
      </c>
    </row>
    <row r="24" spans="1:16">
      <c r="A24" s="120"/>
      <c r="B24" s="121"/>
      <c r="C24" s="120"/>
      <c r="D24" s="108"/>
      <c r="E24" s="122"/>
      <c r="F24" s="122">
        <f>+D24-E24</f>
        <v>0</v>
      </c>
      <c r="G24" s="278" t="e">
        <f>ROUND(F24/D24,10)</f>
        <v>#DIV/0!</v>
      </c>
      <c r="H24" s="123"/>
      <c r="I24" s="123"/>
      <c r="J24" s="199"/>
      <c r="K24" s="121"/>
      <c r="L24" s="124"/>
      <c r="M24" s="124"/>
      <c r="N24" s="122">
        <f t="shared" ref="N24:N43" si="4">+L24-M24</f>
        <v>0</v>
      </c>
      <c r="O24" s="278" t="e">
        <f t="shared" ref="O24:O43" si="5">ROUND(N24/L24,10)</f>
        <v>#DIV/0!</v>
      </c>
      <c r="P24" s="107"/>
    </row>
    <row r="25" spans="1:16">
      <c r="A25" s="120"/>
      <c r="B25" s="121"/>
      <c r="C25" s="120"/>
      <c r="D25" s="108"/>
      <c r="E25" s="122"/>
      <c r="F25" s="122">
        <f t="shared" ref="F25:F38" si="6">+D25-E25</f>
        <v>0</v>
      </c>
      <c r="G25" s="278" t="e">
        <f t="shared" ref="G25:G38" si="7">ROUND(F25/D25,10)</f>
        <v>#DIV/0!</v>
      </c>
      <c r="H25" s="123"/>
      <c r="I25" s="123"/>
      <c r="J25" s="199"/>
      <c r="K25" s="121"/>
      <c r="L25" s="124"/>
      <c r="M25" s="124"/>
      <c r="N25" s="122">
        <f t="shared" si="4"/>
        <v>0</v>
      </c>
      <c r="O25" s="278" t="e">
        <f t="shared" si="5"/>
        <v>#DIV/0!</v>
      </c>
      <c r="P25" s="107"/>
    </row>
    <row r="26" spans="1:16" ht="13.15" customHeight="1">
      <c r="A26" s="120"/>
      <c r="B26" s="121"/>
      <c r="C26" s="120"/>
      <c r="D26" s="108"/>
      <c r="E26" s="122"/>
      <c r="F26" s="122">
        <f t="shared" si="6"/>
        <v>0</v>
      </c>
      <c r="G26" s="278" t="e">
        <f t="shared" si="7"/>
        <v>#DIV/0!</v>
      </c>
      <c r="H26" s="123"/>
      <c r="I26" s="123"/>
      <c r="J26" s="199"/>
      <c r="K26" s="121"/>
      <c r="L26" s="124"/>
      <c r="M26" s="124"/>
      <c r="N26" s="122">
        <f t="shared" si="4"/>
        <v>0</v>
      </c>
      <c r="O26" s="278" t="e">
        <f t="shared" si="5"/>
        <v>#DIV/0!</v>
      </c>
      <c r="P26" s="107"/>
    </row>
    <row r="27" spans="1:16">
      <c r="A27" s="120"/>
      <c r="B27" s="121"/>
      <c r="C27" s="120"/>
      <c r="D27" s="122"/>
      <c r="E27" s="122"/>
      <c r="F27" s="122">
        <f t="shared" si="6"/>
        <v>0</v>
      </c>
      <c r="G27" s="278" t="e">
        <f t="shared" si="7"/>
        <v>#DIV/0!</v>
      </c>
      <c r="H27" s="123"/>
      <c r="I27" s="123"/>
      <c r="J27" s="199"/>
      <c r="K27" s="121"/>
      <c r="L27" s="124"/>
      <c r="M27" s="124"/>
      <c r="N27" s="122">
        <f t="shared" si="4"/>
        <v>0</v>
      </c>
      <c r="O27" s="278" t="e">
        <f t="shared" si="5"/>
        <v>#DIV/0!</v>
      </c>
      <c r="P27" s="107"/>
    </row>
    <row r="28" spans="1:16">
      <c r="A28" s="120"/>
      <c r="B28" s="121"/>
      <c r="C28" s="120"/>
      <c r="D28" s="122"/>
      <c r="E28" s="122"/>
      <c r="F28" s="122">
        <f t="shared" si="6"/>
        <v>0</v>
      </c>
      <c r="G28" s="278" t="e">
        <f t="shared" si="7"/>
        <v>#DIV/0!</v>
      </c>
      <c r="H28" s="123"/>
      <c r="I28" s="123"/>
      <c r="J28" s="199"/>
      <c r="K28" s="121"/>
      <c r="L28" s="124"/>
      <c r="M28" s="124"/>
      <c r="N28" s="122">
        <f t="shared" si="4"/>
        <v>0</v>
      </c>
      <c r="O28" s="278" t="e">
        <f t="shared" si="5"/>
        <v>#DIV/0!</v>
      </c>
      <c r="P28" s="107"/>
    </row>
    <row r="29" spans="1:16">
      <c r="A29" s="120"/>
      <c r="B29" s="121"/>
      <c r="C29" s="120"/>
      <c r="D29" s="122"/>
      <c r="E29" s="122"/>
      <c r="F29" s="122">
        <f t="shared" si="6"/>
        <v>0</v>
      </c>
      <c r="G29" s="278" t="e">
        <f t="shared" si="7"/>
        <v>#DIV/0!</v>
      </c>
      <c r="H29" s="123"/>
      <c r="I29" s="123"/>
      <c r="J29" s="199"/>
      <c r="K29" s="121"/>
      <c r="L29" s="124"/>
      <c r="M29" s="124"/>
      <c r="N29" s="122">
        <f t="shared" si="4"/>
        <v>0</v>
      </c>
      <c r="O29" s="278" t="e">
        <f t="shared" si="5"/>
        <v>#DIV/0!</v>
      </c>
      <c r="P29" s="107"/>
    </row>
    <row r="30" spans="1:16">
      <c r="A30" s="120"/>
      <c r="B30" s="121"/>
      <c r="C30" s="120"/>
      <c r="D30" s="108"/>
      <c r="E30" s="122"/>
      <c r="F30" s="122">
        <f t="shared" si="6"/>
        <v>0</v>
      </c>
      <c r="G30" s="278" t="e">
        <f t="shared" si="7"/>
        <v>#DIV/0!</v>
      </c>
      <c r="H30" s="123"/>
      <c r="I30" s="123"/>
      <c r="J30" s="199"/>
      <c r="K30" s="121"/>
      <c r="L30" s="124"/>
      <c r="M30" s="124"/>
      <c r="N30" s="122">
        <f t="shared" si="4"/>
        <v>0</v>
      </c>
      <c r="O30" s="278" t="e">
        <f t="shared" si="5"/>
        <v>#DIV/0!</v>
      </c>
      <c r="P30" s="107"/>
    </row>
    <row r="31" spans="1:16">
      <c r="A31" s="120"/>
      <c r="B31" s="121"/>
      <c r="C31" s="120"/>
      <c r="D31" s="108"/>
      <c r="E31" s="122"/>
      <c r="F31" s="122">
        <f t="shared" si="6"/>
        <v>0</v>
      </c>
      <c r="G31" s="278" t="e">
        <f t="shared" si="7"/>
        <v>#DIV/0!</v>
      </c>
      <c r="H31" s="123"/>
      <c r="I31" s="123"/>
      <c r="J31" s="199"/>
      <c r="K31" s="121"/>
      <c r="L31" s="124"/>
      <c r="M31" s="124"/>
      <c r="N31" s="122">
        <f t="shared" si="4"/>
        <v>0</v>
      </c>
      <c r="O31" s="278" t="e">
        <f t="shared" si="5"/>
        <v>#DIV/0!</v>
      </c>
      <c r="P31" s="107"/>
    </row>
    <row r="32" spans="1:16">
      <c r="A32" s="120"/>
      <c r="B32" s="121"/>
      <c r="C32" s="120"/>
      <c r="D32" s="122"/>
      <c r="E32" s="122"/>
      <c r="F32" s="122">
        <f t="shared" si="6"/>
        <v>0</v>
      </c>
      <c r="G32" s="278" t="e">
        <f t="shared" si="7"/>
        <v>#DIV/0!</v>
      </c>
      <c r="H32" s="123"/>
      <c r="I32" s="123"/>
      <c r="J32" s="199"/>
      <c r="K32" s="121"/>
      <c r="L32" s="124"/>
      <c r="M32" s="124"/>
      <c r="N32" s="122">
        <f t="shared" si="4"/>
        <v>0</v>
      </c>
      <c r="O32" s="278" t="e">
        <f t="shared" si="5"/>
        <v>#DIV/0!</v>
      </c>
      <c r="P32" s="107"/>
    </row>
    <row r="33" spans="1:16">
      <c r="A33" s="120"/>
      <c r="B33" s="121"/>
      <c r="C33" s="120"/>
      <c r="D33" s="122"/>
      <c r="E33" s="122"/>
      <c r="F33" s="122">
        <f t="shared" si="6"/>
        <v>0</v>
      </c>
      <c r="G33" s="278" t="e">
        <f t="shared" si="7"/>
        <v>#DIV/0!</v>
      </c>
      <c r="H33" s="123"/>
      <c r="I33" s="123"/>
      <c r="J33" s="199"/>
      <c r="K33" s="121"/>
      <c r="L33" s="124"/>
      <c r="M33" s="124"/>
      <c r="N33" s="122">
        <f t="shared" si="4"/>
        <v>0</v>
      </c>
      <c r="O33" s="278" t="e">
        <f t="shared" si="5"/>
        <v>#DIV/0!</v>
      </c>
      <c r="P33" s="107"/>
    </row>
    <row r="34" spans="1:16">
      <c r="A34" s="120"/>
      <c r="B34" s="121"/>
      <c r="C34" s="120"/>
      <c r="D34" s="122"/>
      <c r="E34" s="122"/>
      <c r="F34" s="122">
        <f t="shared" si="6"/>
        <v>0</v>
      </c>
      <c r="G34" s="278" t="e">
        <f t="shared" si="7"/>
        <v>#DIV/0!</v>
      </c>
      <c r="H34" s="123"/>
      <c r="I34" s="123"/>
      <c r="J34" s="199"/>
      <c r="K34" s="121"/>
      <c r="L34" s="124"/>
      <c r="M34" s="124"/>
      <c r="N34" s="122">
        <f t="shared" si="4"/>
        <v>0</v>
      </c>
      <c r="O34" s="278" t="e">
        <f t="shared" si="5"/>
        <v>#DIV/0!</v>
      </c>
      <c r="P34" s="107"/>
    </row>
    <row r="35" spans="1:16">
      <c r="A35" s="120"/>
      <c r="B35" s="121"/>
      <c r="C35" s="120"/>
      <c r="D35" s="122"/>
      <c r="E35" s="122"/>
      <c r="F35" s="122">
        <f t="shared" si="6"/>
        <v>0</v>
      </c>
      <c r="G35" s="278" t="e">
        <f t="shared" si="7"/>
        <v>#DIV/0!</v>
      </c>
      <c r="H35" s="123"/>
      <c r="I35" s="123"/>
      <c r="J35" s="199"/>
      <c r="K35" s="121"/>
      <c r="L35" s="124"/>
      <c r="M35" s="124"/>
      <c r="N35" s="122">
        <f t="shared" si="4"/>
        <v>0</v>
      </c>
      <c r="O35" s="278" t="e">
        <f t="shared" si="5"/>
        <v>#DIV/0!</v>
      </c>
      <c r="P35" s="107"/>
    </row>
    <row r="36" spans="1:16">
      <c r="A36" s="120"/>
      <c r="B36" s="121"/>
      <c r="C36" s="120"/>
      <c r="D36" s="122"/>
      <c r="E36" s="122"/>
      <c r="F36" s="122">
        <f t="shared" si="6"/>
        <v>0</v>
      </c>
      <c r="G36" s="278" t="e">
        <f t="shared" si="7"/>
        <v>#DIV/0!</v>
      </c>
      <c r="H36" s="123"/>
      <c r="I36" s="123"/>
      <c r="J36" s="199"/>
      <c r="K36" s="121"/>
      <c r="L36" s="124"/>
      <c r="M36" s="124"/>
      <c r="N36" s="122">
        <f t="shared" si="4"/>
        <v>0</v>
      </c>
      <c r="O36" s="278" t="e">
        <f t="shared" si="5"/>
        <v>#DIV/0!</v>
      </c>
      <c r="P36" s="107"/>
    </row>
    <row r="37" spans="1:16">
      <c r="A37" s="120"/>
      <c r="B37" s="121"/>
      <c r="C37" s="120"/>
      <c r="D37" s="108"/>
      <c r="E37" s="122"/>
      <c r="F37" s="122">
        <f t="shared" si="6"/>
        <v>0</v>
      </c>
      <c r="G37" s="278" t="e">
        <f t="shared" si="7"/>
        <v>#DIV/0!</v>
      </c>
      <c r="H37" s="123"/>
      <c r="I37" s="123"/>
      <c r="J37" s="199"/>
      <c r="K37" s="121"/>
      <c r="L37" s="124"/>
      <c r="M37" s="124"/>
      <c r="N37" s="122">
        <f t="shared" si="4"/>
        <v>0</v>
      </c>
      <c r="O37" s="278" t="e">
        <f t="shared" si="5"/>
        <v>#DIV/0!</v>
      </c>
      <c r="P37" s="107"/>
    </row>
    <row r="38" spans="1:16">
      <c r="A38" s="120"/>
      <c r="B38" s="121"/>
      <c r="C38" s="120"/>
      <c r="D38" s="108"/>
      <c r="E38" s="122"/>
      <c r="F38" s="122">
        <f t="shared" si="6"/>
        <v>0</v>
      </c>
      <c r="G38" s="278" t="e">
        <f t="shared" si="7"/>
        <v>#DIV/0!</v>
      </c>
      <c r="H38" s="123"/>
      <c r="I38" s="123"/>
      <c r="J38" s="199"/>
      <c r="K38" s="121"/>
      <c r="L38" s="124"/>
      <c r="M38" s="124"/>
      <c r="N38" s="122">
        <f t="shared" si="4"/>
        <v>0</v>
      </c>
      <c r="O38" s="278" t="e">
        <f t="shared" si="5"/>
        <v>#DIV/0!</v>
      </c>
      <c r="P38" s="107"/>
    </row>
    <row r="39" spans="1:16">
      <c r="A39" s="120"/>
      <c r="B39" s="121"/>
      <c r="C39" s="120"/>
      <c r="D39" s="108"/>
      <c r="E39" s="122"/>
      <c r="F39" s="122">
        <f t="shared" ref="F39:F44" si="8">+D39-E39</f>
        <v>0</v>
      </c>
      <c r="G39" s="278" t="e">
        <f t="shared" ref="G39:G45" si="9">ROUND(F39/D39,10)</f>
        <v>#DIV/0!</v>
      </c>
      <c r="H39" s="123"/>
      <c r="I39" s="123"/>
      <c r="J39" s="199"/>
      <c r="K39" s="121"/>
      <c r="L39" s="124"/>
      <c r="M39" s="124"/>
      <c r="N39" s="122">
        <f t="shared" si="4"/>
        <v>0</v>
      </c>
      <c r="O39" s="278" t="e">
        <f t="shared" si="5"/>
        <v>#DIV/0!</v>
      </c>
      <c r="P39" s="107"/>
    </row>
    <row r="40" spans="1:16">
      <c r="A40" s="120"/>
      <c r="B40" s="121"/>
      <c r="C40" s="120"/>
      <c r="D40" s="107"/>
      <c r="E40" s="122"/>
      <c r="F40" s="122">
        <f t="shared" si="8"/>
        <v>0</v>
      </c>
      <c r="G40" s="278" t="e">
        <f t="shared" si="9"/>
        <v>#DIV/0!</v>
      </c>
      <c r="H40" s="123"/>
      <c r="I40" s="123"/>
      <c r="J40" s="199"/>
      <c r="K40" s="107"/>
      <c r="L40" s="124"/>
      <c r="M40" s="124"/>
      <c r="N40" s="122">
        <f t="shared" si="4"/>
        <v>0</v>
      </c>
      <c r="O40" s="278" t="e">
        <f t="shared" si="5"/>
        <v>#DIV/0!</v>
      </c>
      <c r="P40" s="107"/>
    </row>
    <row r="41" spans="1:16">
      <c r="A41" s="107"/>
      <c r="B41" s="107"/>
      <c r="C41" s="108"/>
      <c r="D41" s="108"/>
      <c r="E41" s="122"/>
      <c r="F41" s="122">
        <f t="shared" si="8"/>
        <v>0</v>
      </c>
      <c r="G41" s="278" t="e">
        <f t="shared" si="9"/>
        <v>#DIV/0!</v>
      </c>
      <c r="H41" s="110"/>
      <c r="I41" s="110"/>
      <c r="J41" s="199"/>
      <c r="K41" s="107"/>
      <c r="L41" s="124"/>
      <c r="M41" s="124"/>
      <c r="N41" s="122">
        <f t="shared" si="4"/>
        <v>0</v>
      </c>
      <c r="O41" s="278" t="e">
        <f t="shared" si="5"/>
        <v>#DIV/0!</v>
      </c>
      <c r="P41" s="107"/>
    </row>
    <row r="42" spans="1:16">
      <c r="A42" s="120"/>
      <c r="B42" s="121"/>
      <c r="C42" s="127"/>
      <c r="D42" s="108"/>
      <c r="E42" s="122"/>
      <c r="F42" s="122">
        <f t="shared" si="8"/>
        <v>0</v>
      </c>
      <c r="G42" s="278" t="e">
        <f t="shared" si="9"/>
        <v>#DIV/0!</v>
      </c>
      <c r="H42" s="123"/>
      <c r="I42" s="123"/>
      <c r="J42" s="199"/>
      <c r="K42" s="107"/>
      <c r="L42" s="124"/>
      <c r="M42" s="129"/>
      <c r="N42" s="122">
        <f t="shared" si="4"/>
        <v>0</v>
      </c>
      <c r="O42" s="278" t="e">
        <f t="shared" si="5"/>
        <v>#DIV/0!</v>
      </c>
      <c r="P42" s="107"/>
    </row>
    <row r="43" spans="1:16">
      <c r="A43" s="120"/>
      <c r="B43" s="121"/>
      <c r="C43" s="127"/>
      <c r="D43" s="108"/>
      <c r="E43" s="122"/>
      <c r="F43" s="122">
        <f t="shared" si="8"/>
        <v>0</v>
      </c>
      <c r="G43" s="278" t="e">
        <f t="shared" si="9"/>
        <v>#DIV/0!</v>
      </c>
      <c r="H43" s="123"/>
      <c r="I43" s="123"/>
      <c r="J43" s="199"/>
      <c r="K43" s="107"/>
      <c r="L43" s="124"/>
      <c r="M43" s="129"/>
      <c r="N43" s="122">
        <f t="shared" si="4"/>
        <v>0</v>
      </c>
      <c r="O43" s="278" t="e">
        <f t="shared" si="5"/>
        <v>#DIV/0!</v>
      </c>
      <c r="P43" s="107"/>
    </row>
    <row r="44" spans="1:16">
      <c r="A44" s="107"/>
      <c r="B44" s="107"/>
      <c r="C44" s="108"/>
      <c r="D44" s="139"/>
      <c r="E44" s="139"/>
      <c r="F44" s="122">
        <f t="shared" si="8"/>
        <v>0</v>
      </c>
      <c r="G44" s="278" t="e">
        <f t="shared" si="9"/>
        <v>#DIV/0!</v>
      </c>
      <c r="H44" s="111"/>
      <c r="I44" s="111"/>
      <c r="J44" s="199"/>
      <c r="K44" s="109"/>
      <c r="L44" s="140"/>
      <c r="M44" s="140"/>
      <c r="N44" s="122">
        <f t="shared" ref="N44" si="10">+L44-M44</f>
        <v>0</v>
      </c>
      <c r="O44" s="278" t="e">
        <f t="shared" ref="O44" si="11">ROUND(N44/L44,10)</f>
        <v>#DIV/0!</v>
      </c>
      <c r="P44" s="107"/>
    </row>
    <row r="45" spans="1:16" ht="13.5" thickBot="1">
      <c r="B45" s="134" t="s">
        <v>213</v>
      </c>
      <c r="C45" s="141"/>
      <c r="D45" s="5">
        <f>SUM(D24:D44)</f>
        <v>0</v>
      </c>
      <c r="E45" s="5">
        <f>SUM(E24:E44)</f>
        <v>0</v>
      </c>
      <c r="F45" s="5">
        <f>SUM(F24:F44)</f>
        <v>0</v>
      </c>
      <c r="G45" s="278" t="e">
        <f t="shared" si="9"/>
        <v>#DIV/0!</v>
      </c>
      <c r="H45" s="142"/>
      <c r="I45" s="142"/>
      <c r="J45" s="142"/>
      <c r="K45" s="142"/>
      <c r="L45" s="131">
        <f>SUM(L24:L44)</f>
        <v>0</v>
      </c>
      <c r="M45" s="131">
        <f>SUM(M24:M44)</f>
        <v>0</v>
      </c>
      <c r="N45" s="5">
        <f>SUM(N24:N44)</f>
        <v>0</v>
      </c>
      <c r="O45" s="278"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48"/>
      <c r="B4" s="149"/>
      <c r="C4" s="149"/>
      <c r="D4" s="150"/>
      <c r="E4" s="149"/>
      <c r="F4" s="149"/>
      <c r="G4" s="104"/>
      <c r="H4" s="104"/>
      <c r="I4" s="113"/>
      <c r="J4" s="151"/>
      <c r="K4" s="151"/>
      <c r="L4" s="113"/>
    </row>
    <row r="5" spans="1:16">
      <c r="A5" s="148"/>
      <c r="B5" s="149"/>
      <c r="C5" s="149"/>
      <c r="D5" s="150"/>
      <c r="E5" s="149"/>
      <c r="F5" s="149"/>
      <c r="G5" s="104"/>
      <c r="H5" s="104"/>
      <c r="I5" s="113"/>
      <c r="J5" s="151"/>
      <c r="K5" s="151"/>
      <c r="L5" s="113"/>
    </row>
    <row r="6" spans="1:16">
      <c r="A6" s="148"/>
      <c r="B6" s="149"/>
      <c r="C6" s="149"/>
      <c r="D6" s="150"/>
      <c r="E6" s="149"/>
      <c r="F6" s="149"/>
      <c r="G6" s="104"/>
      <c r="H6" s="104"/>
      <c r="I6" s="113"/>
      <c r="J6" s="151"/>
      <c r="K6" s="151"/>
      <c r="L6" s="113"/>
    </row>
    <row r="7" spans="1:16">
      <c r="A7" s="148"/>
      <c r="B7" s="149"/>
      <c r="C7" s="149"/>
      <c r="D7" s="150"/>
      <c r="E7" s="149"/>
      <c r="F7" s="149"/>
      <c r="G7" s="104"/>
      <c r="H7" s="104"/>
      <c r="I7" s="113"/>
      <c r="J7" s="151"/>
      <c r="K7" s="151"/>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2"/>
      <c r="B15" s="149"/>
      <c r="C15" s="149"/>
      <c r="D15" s="153"/>
      <c r="E15" s="149"/>
      <c r="F15" s="149"/>
      <c r="G15" s="104"/>
      <c r="H15" s="104"/>
      <c r="I15" s="105"/>
      <c r="J15" s="154"/>
      <c r="K15" s="154"/>
      <c r="L15" s="106"/>
      <c r="M15" s="57"/>
      <c r="N15" s="57"/>
      <c r="O15" s="57"/>
      <c r="P15" s="57"/>
    </row>
    <row r="16" spans="1:16" s="99" customFormat="1">
      <c r="A16" s="152"/>
      <c r="B16" s="149"/>
      <c r="C16" s="149"/>
      <c r="D16" s="153"/>
      <c r="E16" s="149"/>
      <c r="F16" s="149"/>
      <c r="G16" s="104"/>
      <c r="H16" s="104"/>
      <c r="I16" s="105"/>
      <c r="J16" s="154"/>
      <c r="K16" s="154"/>
      <c r="L16" s="113"/>
      <c r="M16" s="57"/>
      <c r="N16" s="57"/>
      <c r="O16" s="57"/>
      <c r="P16" s="57"/>
    </row>
    <row r="17" spans="1:16" s="99" customFormat="1">
      <c r="A17" s="152"/>
      <c r="B17" s="149"/>
      <c r="C17" s="149"/>
      <c r="D17" s="153"/>
      <c r="E17" s="149"/>
      <c r="F17" s="149"/>
      <c r="G17" s="104"/>
      <c r="H17" s="104"/>
      <c r="I17" s="105"/>
      <c r="J17" s="154"/>
      <c r="K17" s="154"/>
      <c r="L17" s="113"/>
      <c r="M17" s="57"/>
      <c r="N17" s="57"/>
      <c r="O17" s="57"/>
      <c r="P17" s="57"/>
    </row>
    <row r="18" spans="1:16" s="99" customFormat="1">
      <c r="A18" s="152"/>
      <c r="B18" s="149"/>
      <c r="C18" s="149"/>
      <c r="D18" s="153"/>
      <c r="E18" s="149"/>
      <c r="F18" s="149"/>
      <c r="G18" s="104"/>
      <c r="H18" s="104"/>
      <c r="I18" s="105"/>
      <c r="J18" s="154"/>
      <c r="K18" s="154"/>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2018-06-08T02:47:48Z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