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Dividends!$B$1:$U$18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Tax_Reclaims!$A$1:$V$16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3" i="7" l="1"/>
  <c r="U3" i="7" s="1"/>
  <c r="T4" i="7"/>
  <c r="U4" i="7" s="1"/>
  <c r="T5" i="7"/>
  <c r="U5" i="7" s="1"/>
  <c r="T6" i="7"/>
  <c r="U6" i="7" s="1"/>
  <c r="T7" i="7"/>
  <c r="U7" i="7" s="1"/>
  <c r="T8" i="7"/>
  <c r="U8" i="7" s="1"/>
  <c r="T9" i="7"/>
  <c r="U9" i="7" s="1"/>
  <c r="T10" i="7"/>
  <c r="U10" i="7" s="1"/>
  <c r="T11" i="7"/>
  <c r="U11" i="7" s="1"/>
  <c r="T12" i="7"/>
  <c r="U12" i="7" s="1"/>
  <c r="T13" i="7"/>
  <c r="U13" i="7" s="1"/>
  <c r="T14" i="7"/>
  <c r="U14" i="7" s="1"/>
  <c r="R3" i="7"/>
  <c r="S3" i="7" s="1"/>
  <c r="R4" i="7"/>
  <c r="S4" i="7" s="1"/>
  <c r="R5" i="7"/>
  <c r="S5" i="7" s="1"/>
  <c r="R6" i="7"/>
  <c r="S6" i="7" s="1"/>
  <c r="R7" i="7"/>
  <c r="S7" i="7" s="1"/>
  <c r="R8" i="7"/>
  <c r="S8" i="7" s="1"/>
  <c r="R9" i="7"/>
  <c r="S9" i="7" s="1"/>
  <c r="R10" i="7"/>
  <c r="S10" i="7" s="1"/>
  <c r="R11" i="7"/>
  <c r="S11" i="7" s="1"/>
  <c r="R12" i="7"/>
  <c r="S12" i="7" s="1"/>
  <c r="R13" i="7"/>
  <c r="S13" i="7" s="1"/>
  <c r="R14" i="7"/>
  <c r="S14" i="7" s="1"/>
  <c r="F3" i="2"/>
  <c r="G3" i="2" s="1"/>
  <c r="F4" i="2"/>
  <c r="G4" i="2"/>
  <c r="F5" i="2"/>
  <c r="G5" i="2" s="1"/>
  <c r="F6" i="2"/>
  <c r="G6" i="2" s="1"/>
  <c r="F7" i="2"/>
  <c r="G7" i="2" s="1"/>
  <c r="F8" i="2"/>
  <c r="G8" i="2"/>
  <c r="F9" i="2"/>
  <c r="G9" i="2" s="1"/>
  <c r="F10" i="2"/>
  <c r="G10" i="2" s="1"/>
  <c r="F11" i="2"/>
  <c r="G11" i="2" s="1"/>
  <c r="F12" i="2"/>
  <c r="G12" i="2"/>
  <c r="F13" i="2"/>
  <c r="G13" i="2" s="1"/>
  <c r="F14" i="2"/>
  <c r="G14" i="2" s="1"/>
  <c r="F15" i="2"/>
  <c r="G15" i="2" s="1"/>
  <c r="F16" i="2"/>
  <c r="G16" i="2"/>
  <c r="F17" i="2"/>
  <c r="G17" i="2" s="1"/>
  <c r="F18" i="2"/>
  <c r="G18" i="2" s="1"/>
  <c r="F19" i="2"/>
  <c r="G19" i="2" s="1"/>
  <c r="F20" i="2"/>
  <c r="G20" i="2"/>
  <c r="F21" i="2"/>
  <c r="G21" i="2" s="1"/>
  <c r="F22" i="2"/>
  <c r="G22" i="2" s="1"/>
  <c r="F23" i="2"/>
  <c r="G23" i="2" s="1"/>
  <c r="F24" i="2"/>
  <c r="G24" i="2"/>
  <c r="F25" i="2"/>
  <c r="G25" i="2" s="1"/>
  <c r="F26" i="2"/>
  <c r="G26" i="2" s="1"/>
  <c r="F27" i="2"/>
  <c r="G27" i="2" s="1"/>
  <c r="F28" i="2"/>
  <c r="G28" i="2"/>
  <c r="F29" i="2"/>
  <c r="G29" i="2" s="1"/>
  <c r="F30" i="2"/>
  <c r="G30" i="2" s="1"/>
  <c r="F31" i="2"/>
  <c r="G31" i="2" s="1"/>
  <c r="F32" i="2"/>
  <c r="G32" i="2"/>
  <c r="F33" i="2"/>
  <c r="G33" i="2" s="1"/>
  <c r="F34" i="2"/>
  <c r="G34" i="2" s="1"/>
  <c r="F35" i="2"/>
  <c r="G35" i="2" s="1"/>
  <c r="F36" i="2"/>
  <c r="G36" i="2"/>
  <c r="F37" i="2"/>
  <c r="G37" i="2" s="1"/>
  <c r="F38" i="2"/>
  <c r="G38" i="2" s="1"/>
  <c r="F39" i="2"/>
  <c r="G39" i="2" s="1"/>
  <c r="F40" i="2"/>
  <c r="G40" i="2"/>
  <c r="F41" i="2"/>
  <c r="G41" i="2" s="1"/>
  <c r="F42" i="2"/>
  <c r="G42" i="2" s="1"/>
  <c r="F43" i="2"/>
  <c r="G43" i="2" s="1"/>
  <c r="F44" i="2"/>
  <c r="G44" i="2"/>
  <c r="F45" i="2"/>
  <c r="G45" i="2" s="1"/>
  <c r="F46" i="2"/>
  <c r="G46" i="2" s="1"/>
  <c r="F47" i="2"/>
  <c r="G47" i="2" s="1"/>
  <c r="F48" i="2"/>
  <c r="G48" i="2"/>
  <c r="F49" i="2"/>
  <c r="G49" i="2" s="1"/>
  <c r="F50" i="2"/>
  <c r="G50" i="2" s="1"/>
  <c r="F51" i="2"/>
  <c r="G51" i="2" s="1"/>
  <c r="F52" i="2"/>
  <c r="G52" i="2"/>
  <c r="F53" i="2"/>
  <c r="G53" i="2" s="1"/>
  <c r="F54" i="2"/>
  <c r="G54" i="2" s="1"/>
  <c r="F55" i="2"/>
  <c r="G55" i="2" s="1"/>
  <c r="F56" i="2"/>
  <c r="G56" i="2"/>
  <c r="F57" i="2"/>
  <c r="G57" i="2" s="1"/>
  <c r="F58" i="2"/>
  <c r="G58" i="2" s="1"/>
  <c r="F59" i="2"/>
  <c r="G59" i="2" s="1"/>
  <c r="F60" i="2"/>
  <c r="G60" i="2"/>
  <c r="F61" i="2"/>
  <c r="G61" i="2" s="1"/>
  <c r="F62" i="2"/>
  <c r="G62" i="2" s="1"/>
  <c r="F63" i="2"/>
  <c r="G63" i="2" s="1"/>
  <c r="F64" i="2"/>
  <c r="G64" i="2"/>
  <c r="F65" i="2"/>
  <c r="G65" i="2" s="1"/>
  <c r="F66" i="2"/>
  <c r="G66"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S3" i="12" l="1"/>
  <c r="T3" i="12" s="1"/>
  <c r="S4" i="12"/>
  <c r="T4" i="12" s="1"/>
  <c r="S5" i="12"/>
  <c r="T5" i="12" s="1"/>
  <c r="S6" i="12"/>
  <c r="T6" i="12" s="1"/>
  <c r="S7" i="12"/>
  <c r="T7" i="12" s="1"/>
  <c r="S8" i="12"/>
  <c r="T8" i="12" s="1"/>
  <c r="S9" i="12"/>
  <c r="T9" i="12" s="1"/>
  <c r="S10" i="12"/>
  <c r="T10" i="12" s="1"/>
  <c r="S11" i="12"/>
  <c r="T11" i="12" s="1"/>
  <c r="S12" i="12"/>
  <c r="T12" i="12" s="1"/>
  <c r="S13" i="12"/>
  <c r="T13" i="12" s="1"/>
  <c r="D69" i="2" l="1"/>
  <c r="O2" i="12" l="1"/>
  <c r="O3" i="12"/>
  <c r="P3" i="12" s="1"/>
  <c r="O4" i="12"/>
  <c r="P4" i="12" s="1"/>
  <c r="O5" i="12"/>
  <c r="P5" i="12" s="1"/>
  <c r="O6" i="12"/>
  <c r="P6" i="12" s="1"/>
  <c r="O7" i="12"/>
  <c r="P7" i="12" s="1"/>
  <c r="O8" i="12"/>
  <c r="P8" i="12" s="1"/>
  <c r="O9" i="12"/>
  <c r="P9" i="12" s="1"/>
  <c r="O10" i="12"/>
  <c r="P10" i="12" s="1"/>
  <c r="O11" i="12"/>
  <c r="P11" i="12" s="1"/>
  <c r="O12" i="12"/>
  <c r="P12" i="12" s="1"/>
  <c r="O13" i="12"/>
  <c r="P13" i="12" s="1"/>
  <c r="K3" i="12"/>
  <c r="L3" i="12" s="1"/>
  <c r="K4" i="12"/>
  <c r="L4" i="12" s="1"/>
  <c r="K5" i="12"/>
  <c r="L5" i="12" s="1"/>
  <c r="K6" i="12"/>
  <c r="L6" i="12" s="1"/>
  <c r="K7" i="12"/>
  <c r="L7" i="12" s="1"/>
  <c r="K8" i="12"/>
  <c r="L8" i="12" s="1"/>
  <c r="K9" i="12"/>
  <c r="L9" i="12" s="1"/>
  <c r="K10" i="12"/>
  <c r="L10" i="12" s="1"/>
  <c r="K11" i="12"/>
  <c r="L11" i="12" s="1"/>
  <c r="K12" i="12"/>
  <c r="L12" i="12" s="1"/>
  <c r="K13" i="12"/>
  <c r="L13" i="12" s="1"/>
  <c r="G3" i="12"/>
  <c r="H3" i="12" s="1"/>
  <c r="G4" i="12"/>
  <c r="H4" i="12" s="1"/>
  <c r="G5" i="12"/>
  <c r="H5" i="12" s="1"/>
  <c r="G6" i="12"/>
  <c r="H6" i="12" s="1"/>
  <c r="G7" i="12"/>
  <c r="H7" i="12" s="1"/>
  <c r="G8" i="12"/>
  <c r="H8" i="12" s="1"/>
  <c r="G9" i="12"/>
  <c r="H9" i="12"/>
  <c r="G10" i="12"/>
  <c r="H10" i="12" s="1"/>
  <c r="G11" i="12"/>
  <c r="H11" i="12" s="1"/>
  <c r="G12" i="12"/>
  <c r="H12" i="12" s="1"/>
  <c r="G13" i="12"/>
  <c r="H13"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8" i="2"/>
  <c r="O68" i="2" s="1"/>
  <c r="N67" i="2"/>
  <c r="O67" i="2" s="1"/>
  <c r="U15" i="7"/>
  <c r="T2" i="7"/>
  <c r="U2" i="7" s="1"/>
  <c r="S15" i="7"/>
  <c r="R2" i="7"/>
  <c r="R16" i="7" s="1"/>
  <c r="S2" i="12"/>
  <c r="T2" i="12" s="1"/>
  <c r="K2" i="12"/>
  <c r="K16" i="12" s="1"/>
  <c r="G2" i="12"/>
  <c r="H2" i="12" s="1"/>
  <c r="P2" i="12"/>
  <c r="F2" i="8"/>
  <c r="G2" i="8" s="1"/>
  <c r="F67" i="2"/>
  <c r="G67" i="2" s="1"/>
  <c r="J68" i="2"/>
  <c r="K68" i="2" s="1"/>
  <c r="J67" i="2"/>
  <c r="K67" i="2"/>
  <c r="R68" i="2"/>
  <c r="S68" i="2" s="1"/>
  <c r="R67" i="2"/>
  <c r="S67" i="2"/>
  <c r="E69"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E5" i="3"/>
  <c r="F5" i="3" s="1"/>
  <c r="E6" i="3"/>
  <c r="F6" i="3" s="1"/>
  <c r="E7" i="3"/>
  <c r="F7" i="3" s="1"/>
  <c r="E8" i="3"/>
  <c r="F8" i="3" s="1"/>
  <c r="E9" i="3"/>
  <c r="F9" i="3" s="1"/>
  <c r="E10" i="3"/>
  <c r="F10" i="3" s="1"/>
  <c r="E11" i="3"/>
  <c r="F11" i="3" s="1"/>
  <c r="Q16" i="12"/>
  <c r="O16" i="7"/>
  <c r="N16" i="7"/>
  <c r="M16" i="7"/>
  <c r="D25" i="1" s="1"/>
  <c r="L16" i="7"/>
  <c r="U16" i="7" s="1"/>
  <c r="K16" i="7"/>
  <c r="J16" i="7"/>
  <c r="C25" i="1" s="1"/>
  <c r="G16" i="7"/>
  <c r="F16" i="7"/>
  <c r="U16" i="12"/>
  <c r="R16" i="12"/>
  <c r="D35" i="1" s="1"/>
  <c r="N16" i="12"/>
  <c r="M16" i="12"/>
  <c r="J16" i="12"/>
  <c r="F16" i="12"/>
  <c r="E16" i="12"/>
  <c r="I16" i="12"/>
  <c r="C24" i="1" s="1"/>
  <c r="Q69" i="2"/>
  <c r="D19" i="1" s="1"/>
  <c r="P69" i="2"/>
  <c r="C19" i="1" s="1"/>
  <c r="E19" i="1" s="1"/>
  <c r="M69" i="2"/>
  <c r="L69" i="2"/>
  <c r="I69" i="2"/>
  <c r="D18" i="1" s="1"/>
  <c r="H69"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C30" i="1"/>
  <c r="G19" i="9"/>
  <c r="P15" i="7"/>
  <c r="Q15" i="7" s="1"/>
  <c r="H15" i="7"/>
  <c r="I15"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c r="D13" i="3"/>
  <c r="D14" i="1" s="1"/>
  <c r="C13" i="3"/>
  <c r="C14" i="1" s="1"/>
  <c r="E4" i="3"/>
  <c r="F4" i="3" s="1"/>
  <c r="E33" i="1"/>
  <c r="E27" i="1"/>
  <c r="C17" i="1"/>
  <c r="C37" i="1"/>
  <c r="O45" i="9"/>
  <c r="C36" i="1"/>
  <c r="E36" i="1"/>
  <c r="O19" i="9"/>
  <c r="E26" i="1"/>
  <c r="C22" i="1"/>
  <c r="D25" i="11"/>
  <c r="C38" i="1"/>
  <c r="D26" i="11"/>
  <c r="C39" i="1"/>
  <c r="G45" i="9"/>
  <c r="E37" i="1"/>
  <c r="E31" i="1"/>
  <c r="E39" i="1"/>
  <c r="E38" i="1"/>
  <c r="E32" i="1"/>
  <c r="E30" i="1"/>
  <c r="E13" i="3"/>
  <c r="E22" i="1"/>
  <c r="F26" i="11"/>
  <c r="F25" i="11"/>
  <c r="C35" i="1" l="1"/>
  <c r="S2" i="7"/>
  <c r="S16" i="7"/>
  <c r="F4" i="8"/>
  <c r="G4" i="8" s="1"/>
  <c r="O16" i="12"/>
  <c r="P16" i="12" s="1"/>
  <c r="L2" i="12"/>
  <c r="P16" i="7"/>
  <c r="Q16" i="7" s="1"/>
  <c r="E25" i="1"/>
  <c r="H16" i="7"/>
  <c r="I16" i="7" s="1"/>
  <c r="E23" i="1"/>
  <c r="E35" i="1"/>
  <c r="S16" i="12"/>
  <c r="T16" i="12" s="1"/>
  <c r="E24" i="1"/>
  <c r="L16" i="12"/>
  <c r="G16" i="12"/>
  <c r="H16" i="12" s="1"/>
  <c r="E14" i="1"/>
  <c r="F13" i="3"/>
  <c r="D41" i="1"/>
  <c r="N69" i="2"/>
  <c r="O69" i="2" s="1"/>
  <c r="J69" i="2"/>
  <c r="K69" i="2" s="1"/>
  <c r="E18" i="1"/>
  <c r="S69" i="2"/>
  <c r="C41" i="1"/>
  <c r="R69" i="2"/>
  <c r="E17" i="1"/>
  <c r="F69" i="2"/>
  <c r="G69" i="2" s="1"/>
  <c r="E41" i="1" l="1"/>
  <c r="F41" i="1" s="1"/>
  <c r="E42" i="1" l="1"/>
</calcChain>
</file>

<file path=xl/sharedStrings.xml><?xml version="1.0" encoding="utf-8"?>
<sst xmlns="http://schemas.openxmlformats.org/spreadsheetml/2006/main" count="684" uniqueCount="381">
  <si>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</si>
  <si>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</si>
  <si>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</si>
  <si>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</si>
  <si>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</si>
  <si>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</si>
  <si>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</si>
  <si>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</si>
  <si>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</si>
  <si>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</si>
  <si>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</si>
  <si>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</si>
  <si>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</si>
  <si>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</si>
  <si>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</si>
  <si>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</si>
  <si>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</si>
  <si>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</si>
  <si>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</si>
  <si>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</si>
  <si>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</si>
  <si>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</si>
  <si>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</si>
  <si>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</si>
  <si>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</si>
  <si>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</si>
  <si>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</si>
  <si>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</si>
  <si>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</si>
  <si>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</si>
  <si>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</si>
  <si>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</si>
  <si>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</si>
  <si>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</si>
  <si>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</si>
  <si>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</si>
  <si>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</si>
  <si>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</si>
  <si>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</si>
  <si>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</si>
  <si>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</si>
  <si>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</si>
  <si>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</si>
  <si>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</si>
  <si>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</si>
  <si>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</si>
  <si>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</si>
  <si>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</si>
  <si>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</si>
  <si>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</si>
  <si>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</si>
  <si>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</si>
  <si>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</si>
  <si>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</si>
  <si>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</si>
  <si>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</si>
  <si>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</si>
  <si>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</si>
  <si>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</si>
  <si>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</si>
  <si>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</si>
  <si>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</si>
  <si>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</si>
  <si>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</si>
  <si>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</si>
  <si>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</si>
  <si>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</si>
  <si>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</si>
  <si>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</si>
  <si>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</si>
  <si>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</si>
  <si>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</si>
  <si>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</si>
  <si>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</si>
  <si>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</si>
  <si>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</si>
  <si>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</si>
  <si>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</si>
  <si>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</si>
  <si>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</si>
  <si>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</si>
  <si>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</si>
  <si>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</si>
  <si>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</si>
  <si>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</si>
  <si>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</si>
  <si>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</si>
  <si>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</si>
  <si>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</si>
  <si>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</si>
  <si>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</si>
  <si>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</si>
  <si>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</si>
  <si>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</si>
  <si>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</si>
  <si>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</si>
  <si>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</si>
  <si>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</si>
  <si>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</si>
  <si>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</si>
  <si>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</si>
  <si>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</si>
  <si>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</si>
  <si>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</si>
  <si>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</si>
  <si>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</si>
  <si>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</si>
  <si>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</si>
  <si>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</si>
  <si>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</si>
  <si>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</si>
  <si>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</si>
  <si>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</si>
  <si>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</si>
  <si>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</si>
  <si>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</si>
  <si>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</si>
  <si>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</si>
  <si>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</si>
  <si>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</si>
  <si>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</si>
  <si>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</si>
  <si>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</si>
  <si>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</si>
  <si>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</si>
  <si>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</si>
  <si>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</si>
  <si>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</si>
  <si>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</si>
  <si>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</si>
  <si>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</si>
  <si>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</si>
  <si>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</si>
  <si>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</si>
  <si>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</si>
  <si>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</si>
  <si>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</si>
  <si>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</si>
  <si>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</si>
  <si>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</si>
  <si>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</si>
  <si>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</si>
  <si>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</si>
  <si>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</si>
  <si>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</si>
  <si>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</si>
  <si>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</si>
  <si>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</si>
  <si>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</si>
  <si>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</si>
  <si>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</si>
  <si>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</si>
  <si>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</si>
  <si>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</si>
  <si>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</si>
  <si>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</si>
  <si>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</si>
  <si>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</si>
  <si>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</si>
  <si>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</si>
  <si>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</si>
  <si>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</si>
  <si>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</si>
  <si>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</si>
  <si>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</si>
  <si>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</si>
  <si>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</si>
  <si>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</si>
  <si>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</si>
  <si>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</si>
  <si>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</si>
  <si>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</si>
  <si>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</si>
  <si>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</si>
  <si>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</si>
  <si>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</si>
  <si>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</si>
  <si>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</si>
  <si>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</si>
  <si>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</si>
  <si>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</si>
  <si>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</si>
  <si>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</si>
  <si>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</si>
  <si>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</si>
  <si>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</si>
  <si>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</si>
  <si>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</si>
  <si>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</si>
  <si>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</si>
  <si>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</si>
  <si>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</si>
  <si>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</si>
  <si>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</si>
  <si>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</si>
  <si>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</si>
  <si>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</si>
  <si>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</si>
  <si>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</si>
  <si>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</si>
  <si>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</si>
  <si>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</si>
  <si>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</si>
  <si>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</si>
  <si>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</si>
  <si>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</si>
  <si>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</si>
  <si>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</si>
  <si>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</si>
  <si>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</si>
  <si>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</si>
  <si>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</si>
  <si>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</si>
  <si>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</si>
  <si>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</si>
  <si>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</si>
  <si>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</si>
  <si>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</si>
  <si>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</si>
  <si>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</si>
  <si>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</si>
  <si>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</si>
  <si>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</si>
  <si>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</si>
  <si>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</si>
  <si>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</si>
  <si>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</si>
  <si>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</si>
  <si>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</si>
  <si>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</si>
  <si>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</si>
  <si>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NYC0</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</si>
  <si>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</si>
  <si>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</si>
  <si>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</si>
  <si>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</si>
  <si>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</si>
  <si>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</si>
  <si>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</si>
  <si>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</si>
  <si>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</si>
  <si>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</si>
  <si>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</si>
  <si>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</si>
  <si>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</si>
  <si>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</si>
  <si>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</si>
  <si>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</si>
  <si>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</si>
  <si>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</si>
  <si>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</si>
  <si>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</si>
  <si>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</si>
  <si>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</si>
  <si>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</si>
  <si>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</si>
  <si>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</si>
  <si>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</si>
  <si>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</si>
  <si>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</si>
  <si>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</si>
  <si>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</si>
  <si>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</si>
  <si>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</si>
  <si>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</si>
  <si>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</si>
  <si>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</si>
  <si>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</si>
  <si>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</si>
  <si>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</si>
  <si>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</si>
  <si>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</si>
  <si>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</si>
  <si>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</si>
  <si>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</si>
  <si>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</si>
  <si>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</si>
  <si>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</si>
  <si>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</si>
  <si>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</si>
  <si>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</si>
  <si>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</si>
  <si>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</si>
  <si>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</si>
  <si>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</si>
  <si>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</si>
  <si>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</si>
  <si>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</si>
  <si>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</si>
  <si>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</si>
  <si>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</si>
  <si>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</si>
  <si>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</si>
  <si>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</si>
  <si>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</si>
  <si>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</si>
  <si>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</si>
  <si>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</si>
  <si>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</si>
  <si>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</si>
  <si>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</si>
  <si>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</si>
  <si>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</si>
  <si>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</si>
  <si>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</si>
  <si>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</si>
  <si>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</si>
  <si>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</si>
  <si>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</si>
  <si>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</si>
  <si>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</si>
  <si>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</si>
  <si>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</si>
  <si>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</si>
  <si>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</si>
  <si>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</si>
  <si>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</si>
  <si>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</si>
  <si>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</si>
  <si>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</si>
  <si>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</si>
  <si>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</si>
  <si>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</si>
  <si>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</si>
  <si>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</si>
  <si>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</si>
  <si>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</si>
  <si>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</si>
  <si>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</si>
  <si>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</si>
  <si>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</si>
  <si>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</si>
  <si>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</si>
  <si>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</si>
  <si>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</si>
  <si>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</si>
  <si>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</si>
  <si>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</si>
  <si>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</si>
  <si>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</si>
  <si>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</si>
  <si>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</si>
  <si>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</si>
  <si>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</si>
  <si>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</si>
  <si>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</si>
  <si>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</si>
  <si>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</si>
  <si>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</si>
  <si>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</si>
  <si>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</si>
  <si>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</si>
  <si>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</si>
  <si>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</si>
  <si>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</si>
  <si>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</si>
  <si>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</si>
  <si>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</si>
  <si>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</si>
  <si>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</si>
  <si>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'AUD</t>
  </si>
  <si>
    <t>AUSTRALIAN DOLLAR</t>
  </si>
  <si>
    <t>'NOK</t>
  </si>
  <si>
    <t>NORWEGIAN KRONE</t>
  </si>
  <si>
    <t>'CHF</t>
  </si>
  <si>
    <t>SWISS FRANC</t>
  </si>
  <si>
    <t>'JPY</t>
  </si>
  <si>
    <t>JAPANESE YEN</t>
  </si>
  <si>
    <t>'GBP</t>
  </si>
  <si>
    <t>POUND STERLING</t>
  </si>
  <si>
    <t>'SGD</t>
  </si>
  <si>
    <t>SINGAPORE DOLLAR</t>
  </si>
  <si>
    <t>'8611229F8</t>
  </si>
  <si>
    <t>STATE STREET BANK + TRUST CO</t>
  </si>
  <si>
    <t>'EUR</t>
  </si>
  <si>
    <t>EURO CURRENCY</t>
  </si>
  <si>
    <t>EUR</t>
  </si>
  <si>
    <t>AUD</t>
  </si>
  <si>
    <t>USD</t>
  </si>
  <si>
    <t>CHF</t>
  </si>
  <si>
    <t>JPY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</si>
</sst>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1">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8" fillId="44" borderId="2" xfId="1" applyFont="1" applyFill="1" applyBorder="1" applyAlignment="1"/>
    <xf numFmtId="43" fontId="29" fillId="44" borderId="2" xfId="1" applyFont="1" applyFill="1" applyBorder="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08" t="s">
        <v>3</v>
      </c>
      <c r="C5" s="308"/>
      <c r="D5" s="308"/>
      <c r="E5" s="308"/>
      <c r="F5" s="308"/>
      <c r="G5" s="308"/>
      <c r="H5" s="308"/>
      <c r="I5" s="308"/>
      <c r="J5" s="308"/>
      <c r="K5" s="308"/>
      <c r="L5" s="308"/>
      <c r="M5" s="308"/>
      <c r="N5" s="308"/>
      <c r="O5" s="308"/>
      <c r="P5" s="308"/>
    </row>
    <row r="6" spans="1:19">
      <c r="B6" s="308"/>
      <c r="C6" s="308"/>
      <c r="D6" s="308"/>
      <c r="E6" s="308"/>
      <c r="F6" s="308"/>
      <c r="G6" s="308"/>
      <c r="H6" s="308"/>
      <c r="I6" s="308"/>
      <c r="J6" s="308"/>
      <c r="K6" s="308"/>
      <c r="L6" s="308"/>
      <c r="M6" s="308"/>
      <c r="N6" s="308"/>
      <c r="O6" s="308"/>
      <c r="P6" s="308"/>
    </row>
    <row r="7" spans="1:19">
      <c r="B7" s="308"/>
      <c r="C7" s="308"/>
      <c r="D7" s="308"/>
      <c r="E7" s="308"/>
      <c r="F7" s="308"/>
      <c r="G7" s="308"/>
      <c r="H7" s="308"/>
      <c r="I7" s="308"/>
      <c r="J7" s="308"/>
      <c r="K7" s="308"/>
      <c r="L7" s="308"/>
      <c r="M7" s="308"/>
      <c r="N7" s="308"/>
      <c r="O7" s="308"/>
      <c r="P7" s="308"/>
    </row>
    <row r="8" spans="1:19" ht="12.75" customHeight="1">
      <c r="B8" s="159"/>
      <c r="C8" s="159"/>
      <c r="D8" s="159"/>
      <c r="E8" s="159"/>
      <c r="F8" s="159"/>
      <c r="G8" s="159"/>
      <c r="H8" s="159"/>
      <c r="I8" s="159"/>
      <c r="J8" s="159"/>
      <c r="K8" s="159"/>
      <c r="L8" s="159"/>
      <c r="M8" s="159"/>
      <c r="N8" s="159"/>
      <c r="O8" s="159"/>
      <c r="P8" s="159"/>
    </row>
    <row r="9" spans="1:19" ht="15" customHeight="1">
      <c r="B9" s="309" t="s">
        <v>4</v>
      </c>
      <c r="C9" s="309"/>
      <c r="D9" s="309"/>
      <c r="E9" s="309"/>
      <c r="F9" s="309"/>
      <c r="G9" s="309"/>
      <c r="H9" s="309"/>
      <c r="I9" s="309"/>
      <c r="J9" s="309"/>
      <c r="K9" s="309"/>
      <c r="L9" s="309"/>
      <c r="M9" s="309"/>
      <c r="N9" s="309"/>
      <c r="O9" s="309"/>
      <c r="P9" s="309"/>
      <c r="Q9" s="309"/>
    </row>
    <row r="10" spans="1:19" ht="15" customHeight="1">
      <c r="B10" s="309"/>
      <c r="C10" s="309"/>
      <c r="D10" s="309"/>
      <c r="E10" s="309"/>
      <c r="F10" s="309"/>
      <c r="G10" s="309"/>
      <c r="H10" s="309"/>
      <c r="I10" s="309"/>
      <c r="J10" s="309"/>
      <c r="K10" s="309"/>
      <c r="L10" s="309"/>
      <c r="M10" s="309"/>
      <c r="N10" s="309"/>
      <c r="O10" s="309"/>
      <c r="P10" s="309"/>
      <c r="Q10" s="309"/>
    </row>
    <row r="11" spans="1:19" ht="15" customHeight="1">
      <c r="B11" s="309" t="s">
        <v>5</v>
      </c>
      <c r="C11" s="309"/>
      <c r="D11" s="309"/>
      <c r="E11" s="309"/>
      <c r="F11" s="309"/>
      <c r="G11" s="309"/>
      <c r="H11" s="309"/>
      <c r="I11" s="309"/>
      <c r="J11" s="309"/>
      <c r="K11" s="309"/>
      <c r="L11" s="309"/>
      <c r="M11" s="309"/>
      <c r="N11" s="309"/>
      <c r="O11" s="309"/>
      <c r="P11" s="309"/>
      <c r="Q11" s="309"/>
    </row>
    <row r="12" spans="1:19" ht="13.5" customHeight="1">
      <c r="B12" s="309"/>
      <c r="C12" s="309"/>
      <c r="D12" s="309"/>
      <c r="E12" s="309"/>
      <c r="F12" s="309"/>
      <c r="G12" s="309"/>
      <c r="H12" s="309"/>
      <c r="I12" s="309"/>
      <c r="J12" s="309"/>
      <c r="K12" s="309"/>
      <c r="L12" s="309"/>
      <c r="M12" s="309"/>
      <c r="N12" s="309"/>
      <c r="O12" s="309"/>
      <c r="P12" s="309"/>
      <c r="Q12" s="309"/>
    </row>
    <row r="13" spans="1:19">
      <c r="C13" s="15"/>
    </row>
    <row r="14" spans="1:19">
      <c r="B14" s="307" t="s">
        <v>6</v>
      </c>
      <c r="C14" s="307"/>
      <c r="D14" s="307"/>
      <c r="E14" s="307"/>
      <c r="F14" s="307"/>
      <c r="G14" s="307"/>
      <c r="H14" s="307"/>
      <c r="I14" s="307"/>
      <c r="J14" s="307"/>
      <c r="K14" s="307"/>
      <c r="L14" s="307"/>
      <c r="M14" s="307"/>
      <c r="N14" s="307"/>
      <c r="O14" s="307"/>
      <c r="P14" s="307"/>
      <c r="Q14" s="307"/>
      <c r="R14" s="307"/>
      <c r="S14" s="307"/>
    </row>
    <row r="15" spans="1:19" ht="38.25" customHeight="1">
      <c r="B15" s="307"/>
      <c r="C15" s="307"/>
      <c r="D15" s="307"/>
      <c r="E15" s="307"/>
      <c r="F15" s="307"/>
      <c r="G15" s="307"/>
      <c r="H15" s="307"/>
      <c r="I15" s="307"/>
      <c r="J15" s="307"/>
      <c r="K15" s="307"/>
      <c r="L15" s="307"/>
      <c r="M15" s="307"/>
      <c r="N15" s="307"/>
      <c r="O15" s="307"/>
      <c r="P15" s="307"/>
      <c r="Q15" s="307"/>
      <c r="R15" s="307"/>
      <c r="S15" s="307"/>
    </row>
    <row r="16" spans="1:19">
      <c r="B16" s="16" t="s">
        <v>7</v>
      </c>
      <c r="C16" s="15"/>
    </row>
    <row r="17" spans="2:19">
      <c r="B17" s="16" t="s">
        <v>8</v>
      </c>
      <c r="C17" s="15"/>
    </row>
    <row r="18" spans="2:19" ht="8.25" customHeight="1">
      <c r="C18" s="15"/>
    </row>
    <row r="19" spans="2:19" s="245" customFormat="1" ht="15" customHeight="1">
      <c r="B19" s="310" t="s">
        <v>9</v>
      </c>
      <c r="C19" s="310"/>
      <c r="D19" s="310"/>
      <c r="E19" s="310"/>
      <c r="F19" s="310"/>
      <c r="G19" s="310"/>
      <c r="H19" s="310"/>
      <c r="I19" s="310"/>
      <c r="J19" s="310"/>
      <c r="K19" s="310"/>
      <c r="L19" s="310"/>
      <c r="M19" s="310"/>
      <c r="N19" s="310"/>
      <c r="O19" s="310"/>
      <c r="P19" s="310"/>
      <c r="Q19" s="310"/>
      <c r="R19" s="310"/>
      <c r="S19" s="310"/>
    </row>
    <row r="20" spans="2:19" s="245" customFormat="1" ht="37.5" customHeight="1">
      <c r="B20" s="310" t="s">
        <v>10</v>
      </c>
      <c r="C20" s="310"/>
      <c r="D20" s="310"/>
      <c r="E20" s="310"/>
      <c r="F20" s="310"/>
      <c r="G20" s="310"/>
      <c r="H20" s="310"/>
      <c r="I20" s="310"/>
      <c r="J20" s="310"/>
      <c r="K20" s="310"/>
      <c r="L20" s="310"/>
      <c r="M20" s="310"/>
      <c r="N20" s="310"/>
      <c r="O20" s="310"/>
      <c r="P20" s="310"/>
      <c r="Q20" s="310"/>
      <c r="R20" s="310"/>
      <c r="S20" s="310"/>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2" customFormat="1"/>
    <row r="450" spans="1:3" s="211" customFormat="1"/>
    <row r="451" spans="1:3" s="303"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1" t="s">
        <v>99</v>
      </c>
      <c r="B1" s="232"/>
      <c r="C1" s="232"/>
      <c r="D1" s="232"/>
      <c r="E1" s="232"/>
      <c r="F1" s="232"/>
      <c r="G1" s="232"/>
      <c r="H1" s="232"/>
    </row>
    <row r="2" spans="1:8" ht="19.5" customHeight="1">
      <c r="A2" s="231" t="s">
        <v>100</v>
      </c>
      <c r="B2" s="232"/>
      <c r="C2" s="232" t="s">
        <v>231</v>
      </c>
      <c r="D2" s="232"/>
      <c r="E2" s="232"/>
      <c r="F2" s="232"/>
      <c r="G2" s="233" t="s">
        <v>101</v>
      </c>
      <c r="H2" s="234" t="s">
        <v>102</v>
      </c>
    </row>
    <row r="3" spans="1:8" ht="19.5" customHeight="1">
      <c r="A3" s="235" t="s">
        <v>103</v>
      </c>
      <c r="B3" s="236"/>
      <c r="C3" s="237">
        <v>43159</v>
      </c>
      <c r="D3" s="232"/>
      <c r="E3" s="232"/>
      <c r="F3" s="232"/>
      <c r="G3" s="233" t="s">
        <v>104</v>
      </c>
      <c r="H3" s="234" t="s">
        <v>105</v>
      </c>
    </row>
    <row r="4" spans="1:8" ht="19.5" customHeight="1">
      <c r="A4" s="241" t="s">
        <v>106</v>
      </c>
      <c r="B4" s="238"/>
      <c r="C4" s="238" t="s">
        <v>107</v>
      </c>
      <c r="D4" s="232"/>
      <c r="E4" s="232"/>
      <c r="F4" s="232"/>
      <c r="G4" s="233" t="s">
        <v>108</v>
      </c>
      <c r="H4" s="234" t="s">
        <v>109</v>
      </c>
    </row>
    <row r="5" spans="1:8" ht="19.5" customHeight="1">
      <c r="A5" s="243" t="s">
        <v>110</v>
      </c>
      <c r="B5" s="243"/>
      <c r="C5" s="244"/>
      <c r="D5" s="232"/>
      <c r="E5" s="232"/>
      <c r="F5" s="232"/>
      <c r="G5" s="233"/>
      <c r="H5" s="242"/>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1">
        <f>Cash!C13</f>
        <v>414607.55</v>
      </c>
      <c r="D14" s="221">
        <f>Cash!D13</f>
        <v>414607.55</v>
      </c>
      <c r="E14" s="222">
        <f>C14-D14</f>
        <v>0</v>
      </c>
      <c r="F14" s="47"/>
      <c r="G14" s="38" t="s">
        <v>122</v>
      </c>
      <c r="H14" s="39"/>
    </row>
    <row r="15" spans="1:8" ht="19.5" customHeight="1">
      <c r="A15" s="30"/>
      <c r="B15" s="30"/>
      <c r="C15" s="223"/>
      <c r="D15" s="224"/>
      <c r="E15" s="223"/>
      <c r="F15" s="40"/>
      <c r="G15" s="42"/>
      <c r="H15" s="43"/>
    </row>
    <row r="16" spans="1:8" ht="19.5" customHeight="1">
      <c r="A16" s="44" t="s">
        <v>123</v>
      </c>
      <c r="B16" s="30"/>
      <c r="C16" s="223"/>
      <c r="D16" s="224"/>
      <c r="E16" s="223"/>
      <c r="F16" s="40"/>
      <c r="G16" s="42"/>
      <c r="H16" s="43"/>
    </row>
    <row r="17" spans="1:8" ht="15.75">
      <c r="A17" s="46"/>
      <c r="B17" s="36" t="s">
        <v>124</v>
      </c>
      <c r="C17" s="222">
        <f>Share_Cost_Mkt!D69</f>
        <v>889490</v>
      </c>
      <c r="D17" s="225">
        <f>Share_Cost_Mkt!E69</f>
        <v>889490</v>
      </c>
      <c r="E17" s="222">
        <f>C17-D17</f>
        <v>0</v>
      </c>
      <c r="F17" s="47"/>
      <c r="G17" s="38" t="s">
        <v>125</v>
      </c>
      <c r="H17" s="39"/>
    </row>
    <row r="18" spans="1:8" ht="15.75">
      <c r="A18" s="46"/>
      <c r="B18" s="49" t="s">
        <v>126</v>
      </c>
      <c r="C18" s="222">
        <f>Share_Cost_Mkt!H69</f>
        <v>18844388.090000004</v>
      </c>
      <c r="D18" s="222">
        <f>Share_Cost_Mkt!I69</f>
        <v>18844388.090000004</v>
      </c>
      <c r="E18" s="222">
        <f>C18-D18</f>
        <v>0</v>
      </c>
      <c r="F18" s="47"/>
      <c r="G18" s="38" t="s">
        <v>125</v>
      </c>
      <c r="H18" s="39"/>
    </row>
    <row r="19" spans="1:8" ht="79.900000000000006" customHeight="1">
      <c r="A19" s="46"/>
      <c r="B19" s="49" t="s">
        <v>127</v>
      </c>
      <c r="C19" s="222">
        <f>Share_Cost_Mkt!P69</f>
        <v>22519011.260000002</v>
      </c>
      <c r="D19" s="222">
        <f>Share_Cost_Mkt!Q69</f>
        <v>22519011.260000002</v>
      </c>
      <c r="E19" s="222">
        <f>C19-D19</f>
        <v>0</v>
      </c>
      <c r="F19" s="47"/>
      <c r="G19" s="38" t="s">
        <v>125</v>
      </c>
      <c r="H19" s="39"/>
    </row>
    <row r="20" spans="1:8" ht="19.5" customHeight="1">
      <c r="A20" s="30"/>
      <c r="B20" s="30"/>
      <c r="C20" s="223"/>
      <c r="D20" s="223"/>
      <c r="E20" s="223"/>
      <c r="F20" s="40"/>
      <c r="G20" s="50"/>
      <c r="H20" s="239"/>
    </row>
    <row r="21" spans="1:8" ht="18.75" customHeight="1">
      <c r="A21" s="175" t="s">
        <v>128</v>
      </c>
      <c r="B21" s="51"/>
      <c r="C21" s="223"/>
      <c r="D21" s="223"/>
      <c r="E21" s="223"/>
      <c r="F21" s="45"/>
      <c r="G21" s="50"/>
      <c r="H21" s="239"/>
    </row>
    <row r="22" spans="1:8" ht="15.75">
      <c r="A22" s="46"/>
      <c r="B22" s="46" t="s">
        <v>129</v>
      </c>
      <c r="C22" s="222">
        <f>SUM(Open_Trades!D45)</f>
        <v>0</v>
      </c>
      <c r="D22" s="222">
        <f>SUM(Open_Trades!E45)</f>
        <v>0</v>
      </c>
      <c r="E22" s="222">
        <f t="shared" ref="E22:E27" si="0">C22-D22</f>
        <v>0</v>
      </c>
      <c r="F22" s="47"/>
      <c r="G22" s="38" t="s">
        <v>21</v>
      </c>
      <c r="H22" s="39"/>
    </row>
    <row r="23" spans="1:8" ht="15.75">
      <c r="A23" s="46"/>
      <c r="B23" s="46" t="s">
        <v>19</v>
      </c>
      <c r="C23" s="222">
        <f>SUM(INT_BNI_SSC)</f>
        <v>346.63</v>
      </c>
      <c r="D23" s="222">
        <f>SUM(INT_BNI_IM)</f>
        <v>346.63</v>
      </c>
      <c r="E23" s="222">
        <f t="shared" si="0"/>
        <v>0</v>
      </c>
      <c r="F23" s="47"/>
      <c r="G23" s="38" t="s">
        <v>19</v>
      </c>
      <c r="H23" s="39"/>
    </row>
    <row r="24" spans="1:8" ht="95.45" customHeight="1">
      <c r="A24" s="46"/>
      <c r="B24" s="46" t="s">
        <v>18</v>
      </c>
      <c r="C24" s="222">
        <f>SUM(Dividends!I16)</f>
        <v>13525.02</v>
      </c>
      <c r="D24" s="222">
        <f>SUM(Dividends!J16)</f>
        <v>13525.02</v>
      </c>
      <c r="E24" s="222">
        <f t="shared" si="0"/>
        <v>0</v>
      </c>
      <c r="F24" s="47"/>
      <c r="G24" s="38" t="s">
        <v>18</v>
      </c>
      <c r="H24" s="39"/>
    </row>
    <row r="25" spans="1:8" ht="15.75">
      <c r="A25" s="46"/>
      <c r="B25" s="46" t="s">
        <v>130</v>
      </c>
      <c r="C25" s="222">
        <f>Tax_Reclaims!J16</f>
        <v>7928.15</v>
      </c>
      <c r="D25" s="222">
        <f>SUM(Tax_Reclaims!M16)</f>
        <v>7928.15</v>
      </c>
      <c r="E25" s="222">
        <f t="shared" si="0"/>
        <v>0</v>
      </c>
      <c r="F25" s="37"/>
      <c r="G25" s="38" t="s">
        <v>20</v>
      </c>
      <c r="H25" s="39"/>
    </row>
    <row r="26" spans="1:8" ht="23.25" customHeight="1">
      <c r="A26" s="46"/>
      <c r="B26" s="49" t="s">
        <v>131</v>
      </c>
      <c r="C26" s="222">
        <f>SUM('Pending_FX '!B22)</f>
        <v>0</v>
      </c>
      <c r="D26" s="222">
        <f>SUM('Pending_FX '!C22)</f>
        <v>0</v>
      </c>
      <c r="E26" s="222">
        <f t="shared" si="0"/>
        <v>0</v>
      </c>
      <c r="F26" s="37"/>
      <c r="G26" s="38" t="s">
        <v>53</v>
      </c>
      <c r="H26" s="39"/>
    </row>
    <row r="27" spans="1:8" ht="15.75">
      <c r="A27" s="46"/>
      <c r="B27" s="227" t="s">
        <v>132</v>
      </c>
      <c r="C27" s="226"/>
      <c r="D27" s="226"/>
      <c r="E27" s="222">
        <f t="shared" si="0"/>
        <v>0</v>
      </c>
      <c r="F27" s="37"/>
      <c r="G27" s="38"/>
      <c r="H27" s="39"/>
    </row>
    <row r="28" spans="1:8" ht="19.5" customHeight="1">
      <c r="A28" s="30"/>
      <c r="B28" s="228" t="s">
        <v>133</v>
      </c>
      <c r="C28" s="223"/>
      <c r="D28" s="223"/>
      <c r="E28" s="223"/>
      <c r="F28" s="40"/>
      <c r="G28" s="50"/>
      <c r="H28" s="240"/>
    </row>
    <row r="29" spans="1:8" ht="18.75" customHeight="1">
      <c r="A29" s="44" t="s">
        <v>134</v>
      </c>
      <c r="B29" s="42"/>
      <c r="C29" s="223"/>
      <c r="D29" s="223"/>
      <c r="E29" s="223"/>
      <c r="F29" s="40"/>
      <c r="G29" s="52"/>
      <c r="H29" s="240"/>
    </row>
    <row r="30" spans="1:8" ht="15.75">
      <c r="A30" s="46"/>
      <c r="B30" s="229" t="s">
        <v>135</v>
      </c>
      <c r="C30" s="222">
        <f>SUM(Open_Trades!D19)</f>
        <v>0</v>
      </c>
      <c r="D30" s="222">
        <f>SUM(Open_Trades!E19)</f>
        <v>0</v>
      </c>
      <c r="E30" s="222">
        <f>C30-D30</f>
        <v>0</v>
      </c>
      <c r="F30" s="37"/>
      <c r="G30" s="38" t="s">
        <v>21</v>
      </c>
      <c r="H30" s="39"/>
    </row>
    <row r="31" spans="1:8" ht="18.75" customHeight="1">
      <c r="A31" s="46"/>
      <c r="B31" s="49" t="s">
        <v>136</v>
      </c>
      <c r="C31" s="222">
        <f>SUM('Pending_FX '!B11)</f>
        <v>0</v>
      </c>
      <c r="D31" s="222">
        <f>SUM('Pending_FX '!C11)</f>
        <v>0</v>
      </c>
      <c r="E31" s="222">
        <f t="shared" ref="E31:E39" si="1">C31-D31</f>
        <v>0</v>
      </c>
      <c r="F31" s="37"/>
      <c r="G31" s="38" t="s">
        <v>53</v>
      </c>
      <c r="H31" s="39"/>
    </row>
    <row r="32" spans="1:8" ht="15.75">
      <c r="A32" s="46"/>
      <c r="B32" s="227" t="s">
        <v>137</v>
      </c>
      <c r="C32" s="226"/>
      <c r="D32" s="226"/>
      <c r="E32" s="222">
        <f>C32-D32</f>
        <v>0</v>
      </c>
      <c r="F32" s="37"/>
      <c r="G32" s="38"/>
      <c r="H32" s="39"/>
    </row>
    <row r="33" spans="1:8" ht="19.5" customHeight="1">
      <c r="A33" s="46"/>
      <c r="B33" s="227"/>
      <c r="C33" s="226"/>
      <c r="D33" s="226"/>
      <c r="E33" s="222">
        <f t="shared" si="1"/>
        <v>0</v>
      </c>
      <c r="F33" s="37"/>
      <c r="G33" s="38"/>
      <c r="H33" s="48"/>
    </row>
    <row r="34" spans="1:8" ht="19.5" customHeight="1">
      <c r="A34" s="44" t="s">
        <v>138</v>
      </c>
      <c r="B34" s="227"/>
      <c r="C34" s="226"/>
      <c r="D34" s="226"/>
      <c r="E34" s="222"/>
      <c r="F34" s="37"/>
      <c r="G34" s="38"/>
      <c r="H34" s="48"/>
    </row>
    <row r="35" spans="1:8" ht="19.5" customHeight="1">
      <c r="A35" s="46"/>
      <c r="B35" s="227" t="s">
        <v>139</v>
      </c>
      <c r="C35" s="226">
        <f>SUM(Dividends!Q16,Tax_Reclaims!L16)</f>
        <v>908.47</v>
      </c>
      <c r="D35" s="226">
        <f>SUM(Dividends!R16,Tax_Reclaims!O16)</f>
        <v>908.47</v>
      </c>
      <c r="E35" s="222">
        <f t="shared" si="1"/>
        <v>0</v>
      </c>
      <c r="F35" s="37"/>
      <c r="G35" s="38" t="s">
        <v>140</v>
      </c>
      <c r="H35" s="39"/>
    </row>
    <row r="36" spans="1:8" ht="19.5" customHeight="1">
      <c r="A36" s="46"/>
      <c r="B36" s="227" t="s">
        <v>141</v>
      </c>
      <c r="C36" s="226">
        <f>SUM(Open_Trades!L19)</f>
        <v>0</v>
      </c>
      <c r="D36" s="226">
        <f>SUM(Open_Trades!M19)</f>
        <v>0</v>
      </c>
      <c r="E36" s="222">
        <f t="shared" si="1"/>
        <v>0</v>
      </c>
      <c r="F36" s="37"/>
      <c r="G36" s="38" t="s">
        <v>21</v>
      </c>
      <c r="H36" s="48"/>
    </row>
    <row r="37" spans="1:8" ht="19.5" customHeight="1">
      <c r="A37" s="46"/>
      <c r="B37" s="227" t="s">
        <v>142</v>
      </c>
      <c r="C37" s="226">
        <f>SUM(Open_Trades!L45)</f>
        <v>0</v>
      </c>
      <c r="D37" s="226">
        <f>SUM(Open_Trades!M45)</f>
        <v>0</v>
      </c>
      <c r="E37" s="222">
        <f t="shared" si="1"/>
        <v>0</v>
      </c>
      <c r="F37" s="37"/>
      <c r="G37" s="38" t="s">
        <v>21</v>
      </c>
      <c r="H37" s="48"/>
    </row>
    <row r="38" spans="1:8" ht="19.5" customHeight="1">
      <c r="A38" s="46"/>
      <c r="B38" s="227" t="s">
        <v>143</v>
      </c>
      <c r="C38" s="222">
        <f>'Pending_FX '!D25</f>
        <v>0</v>
      </c>
      <c r="D38" s="222">
        <f>'Pending_FX '!E25</f>
        <v>0</v>
      </c>
      <c r="E38" s="222">
        <f t="shared" si="1"/>
        <v>0</v>
      </c>
      <c r="F38" s="37"/>
      <c r="G38" s="38" t="s">
        <v>53</v>
      </c>
      <c r="H38" s="48"/>
    </row>
    <row r="39" spans="1:8" ht="19.5" customHeight="1">
      <c r="A39" s="46"/>
      <c r="B39" s="227" t="s">
        <v>144</v>
      </c>
      <c r="C39" s="222">
        <f>'Pending_FX '!D26</f>
        <v>0</v>
      </c>
      <c r="D39" s="222">
        <f>'Pending_FX '!E26</f>
        <v>0</v>
      </c>
      <c r="E39" s="222">
        <f t="shared" si="1"/>
        <v>0</v>
      </c>
      <c r="F39" s="37"/>
      <c r="G39" s="38" t="s">
        <v>53</v>
      </c>
      <c r="H39" s="48"/>
    </row>
    <row r="40" spans="1:8" ht="19.5" customHeight="1">
      <c r="A40" s="30"/>
      <c r="B40" s="42"/>
      <c r="C40" s="223"/>
      <c r="D40" s="223"/>
      <c r="E40" s="224"/>
      <c r="F40" s="41"/>
      <c r="G40" s="50"/>
      <c r="H40" s="240"/>
    </row>
    <row r="41" spans="1:8" ht="19.5" customHeight="1">
      <c r="A41" s="46"/>
      <c r="B41" s="53" t="s">
        <v>145</v>
      </c>
      <c r="C41" s="304">
        <f>C14+C19+C22+C23+C24+C25+C26+C27-C30-C31+C32+C35+C37+C36+C38+C39</f>
        <v>22956327.079999998</v>
      </c>
      <c r="D41" s="304">
        <f>D14+D19+D22+D23+D24+D25+D26+D27-D30-D31+D32+D35+D37+D36+D38+D39</f>
        <v>22956327.079999998</v>
      </c>
      <c r="E41" s="225">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0"/>
      <c r="D45" s="220"/>
    </row>
    <row r="46" spans="1:8">
      <c r="A46" s="55"/>
      <c r="C46" s="219"/>
    </row>
    <row r="48" spans="1:8">
      <c r="C48" s="160"/>
      <c r="D48" s="220"/>
    </row>
    <row r="50" spans="3:3">
      <c r="C50" s="220"/>
    </row>
    <row r="51" spans="3:3">
      <c r="C51" s="220"/>
    </row>
    <row r="52" spans="3:3">
      <c r="C52" s="220"/>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85" zoomScaleNormal="85" workbookViewId="0">
      <pane xSplit="3" ySplit="2" topLeftCell="D3" activePane="bottomRight" state="frozen"/>
      <selection pane="topRight" activeCell="G22" sqref="G22"/>
      <selection pane="bottomLeft" activeCell="G22" sqref="G22"/>
      <selection pane="bottomRight" activeCell="E78" sqref="E78"/>
    </sheetView>
  </sheetViews>
  <sheetFormatPr defaultColWidth="8.85546875" defaultRowHeight="12.75"/>
  <cols>
    <col min="1" max="2" width="14.28515625" style="58" customWidth="1"/>
    <col min="3" max="3" width="35.85546875" style="58" bestFit="1" customWidth="1"/>
    <col min="4" max="4" width="19" style="246" bestFit="1" customWidth="1"/>
    <col min="5" max="5" width="21.28515625" style="246" bestFit="1" customWidth="1"/>
    <col min="6" max="7" width="20.28515625" style="246" customWidth="1"/>
    <col min="8" max="8" width="17.5703125" style="247" bestFit="1" customWidth="1"/>
    <col min="9" max="9" width="16.140625" style="247" bestFit="1" customWidth="1"/>
    <col min="10" max="11" width="19.85546875" style="247" customWidth="1"/>
    <col min="12" max="12" width="18.7109375" style="247" customWidth="1"/>
    <col min="13" max="14" width="13.5703125" style="247" customWidth="1"/>
    <col min="15" max="15" width="15.7109375" style="247" customWidth="1"/>
    <col min="16" max="16" width="15.42578125" style="247" bestFit="1" customWidth="1"/>
    <col min="17" max="17" width="15.28515625" style="247" bestFit="1" customWidth="1"/>
    <col min="18" max="18" width="16.28515625" style="247"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48" t="s">
        <v>151</v>
      </c>
      <c r="E2" s="249" t="s">
        <v>152</v>
      </c>
      <c r="F2" s="250" t="s">
        <v>116</v>
      </c>
      <c r="G2" s="250" t="s">
        <v>153</v>
      </c>
      <c r="H2" s="251" t="s">
        <v>154</v>
      </c>
      <c r="I2" s="252" t="s">
        <v>155</v>
      </c>
      <c r="J2" s="250" t="s">
        <v>116</v>
      </c>
      <c r="K2" s="250" t="s">
        <v>153</v>
      </c>
      <c r="L2" s="248" t="s">
        <v>156</v>
      </c>
      <c r="M2" s="249" t="s">
        <v>157</v>
      </c>
      <c r="N2" s="250" t="s">
        <v>116</v>
      </c>
      <c r="O2" s="250" t="s">
        <v>153</v>
      </c>
      <c r="P2" s="248" t="s">
        <v>158</v>
      </c>
      <c r="Q2" s="249" t="s">
        <v>159</v>
      </c>
      <c r="R2" s="250" t="s">
        <v>116</v>
      </c>
      <c r="S2" s="250" t="s">
        <v>153</v>
      </c>
      <c r="T2" s="10" t="s">
        <v>160</v>
      </c>
    </row>
    <row r="3" spans="1:20" s="56" customFormat="1">
      <c r="A3" t="s">
        <v>232</v>
      </c>
      <c r="B3" t="s">
        <v>232</v>
      </c>
      <c r="C3" t="s">
        <v>233</v>
      </c>
      <c r="D3">
        <v>33886</v>
      </c>
      <c r="E3">
        <v>33886</v>
      </c>
      <c r="F3" s="250">
        <f t="shared" ref="F3:F66" si="0">D3-E3</f>
        <v>0</v>
      </c>
      <c r="G3" s="269">
        <f t="shared" ref="G3:G66" si="1">ROUND(F3/D3,10)</f>
        <v>0</v>
      </c>
      <c r="H3">
        <v>371058.99</v>
      </c>
      <c r="I3">
        <v>371058.99</v>
      </c>
      <c r="J3" s="250">
        <f t="shared" ref="J3:J66" si="2">H3-I3</f>
        <v>0</v>
      </c>
      <c r="K3" s="269">
        <f t="shared" ref="K3:K66" si="3">ROUND(J3/H3,10)</f>
        <v>0</v>
      </c>
      <c r="L3">
        <v>9.7486669999999993</v>
      </c>
      <c r="M3">
        <v>9.7486669999999993</v>
      </c>
      <c r="N3" s="250">
        <f t="shared" ref="N3:N66" si="4">L3-M3</f>
        <v>0</v>
      </c>
      <c r="O3" s="269">
        <f t="shared" ref="O3:O66" si="5">ROUND(N3/L3,10)</f>
        <v>0</v>
      </c>
      <c r="P3">
        <v>330343.32</v>
      </c>
      <c r="Q3">
        <v>330343.32</v>
      </c>
      <c r="R3" s="250">
        <f t="shared" ref="R3:R66" si="6">P3-Q3</f>
        <v>0</v>
      </c>
      <c r="S3" s="269">
        <f t="shared" ref="S3:S66" si="7">ROUND(R3/P3,10)</f>
        <v>0</v>
      </c>
      <c r="T3" s="10"/>
    </row>
    <row r="4" spans="1:20" s="56" customFormat="1">
      <c r="A4" t="s">
        <v>234</v>
      </c>
      <c r="B4" t="s">
        <v>234</v>
      </c>
      <c r="C4" t="s">
        <v>235</v>
      </c>
      <c r="D4">
        <v>16586</v>
      </c>
      <c r="E4">
        <v>16586</v>
      </c>
      <c r="F4" s="250">
        <f t="shared" si="0"/>
        <v>0</v>
      </c>
      <c r="G4" s="269">
        <f t="shared" si="1"/>
        <v>0</v>
      </c>
      <c r="H4">
        <v>270120.15999999997</v>
      </c>
      <c r="I4">
        <v>270120.15999999997</v>
      </c>
      <c r="J4" s="250">
        <f t="shared" si="2"/>
        <v>0</v>
      </c>
      <c r="K4" s="269">
        <f t="shared" si="3"/>
        <v>0</v>
      </c>
      <c r="L4">
        <v>16.099387</v>
      </c>
      <c r="M4">
        <v>16.099387</v>
      </c>
      <c r="N4" s="250">
        <f t="shared" si="4"/>
        <v>0</v>
      </c>
      <c r="O4" s="269">
        <f t="shared" si="5"/>
        <v>0</v>
      </c>
      <c r="P4">
        <v>267024.43</v>
      </c>
      <c r="Q4">
        <v>267024.43</v>
      </c>
      <c r="R4" s="250">
        <f t="shared" si="6"/>
        <v>0</v>
      </c>
      <c r="S4" s="269">
        <f t="shared" si="7"/>
        <v>0</v>
      </c>
      <c r="T4" s="10"/>
    </row>
    <row r="5" spans="1:20" s="56" customFormat="1">
      <c r="A5" t="s">
        <v>236</v>
      </c>
      <c r="B5" t="s">
        <v>236</v>
      </c>
      <c r="C5" t="s">
        <v>237</v>
      </c>
      <c r="D5">
        <v>20000</v>
      </c>
      <c r="E5">
        <v>20000</v>
      </c>
      <c r="F5" s="250">
        <f t="shared" si="0"/>
        <v>0</v>
      </c>
      <c r="G5" s="269">
        <f t="shared" si="1"/>
        <v>0</v>
      </c>
      <c r="H5">
        <v>187915.76</v>
      </c>
      <c r="I5">
        <v>187915.76</v>
      </c>
      <c r="J5" s="250">
        <f t="shared" si="2"/>
        <v>0</v>
      </c>
      <c r="K5" s="269">
        <f t="shared" si="3"/>
        <v>0</v>
      </c>
      <c r="L5">
        <v>12.965653</v>
      </c>
      <c r="M5">
        <v>12.965653</v>
      </c>
      <c r="N5" s="250">
        <f t="shared" si="4"/>
        <v>0</v>
      </c>
      <c r="O5" s="269">
        <f t="shared" si="5"/>
        <v>0</v>
      </c>
      <c r="P5">
        <v>259313.06</v>
      </c>
      <c r="Q5">
        <v>259313.06</v>
      </c>
      <c r="R5" s="250">
        <f t="shared" si="6"/>
        <v>0</v>
      </c>
      <c r="S5" s="269">
        <f t="shared" si="7"/>
        <v>0</v>
      </c>
      <c r="T5" s="10"/>
    </row>
    <row r="6" spans="1:20" s="56" customFormat="1">
      <c r="A6" t="s">
        <v>238</v>
      </c>
      <c r="B6" t="s">
        <v>238</v>
      </c>
      <c r="C6" t="s">
        <v>239</v>
      </c>
      <c r="D6">
        <v>33706</v>
      </c>
      <c r="E6">
        <v>33706</v>
      </c>
      <c r="F6" s="250">
        <f t="shared" si="0"/>
        <v>0</v>
      </c>
      <c r="G6" s="269">
        <f t="shared" si="1"/>
        <v>0</v>
      </c>
      <c r="H6">
        <v>385343.36</v>
      </c>
      <c r="I6">
        <v>385343.36</v>
      </c>
      <c r="J6" s="250">
        <f t="shared" si="2"/>
        <v>0</v>
      </c>
      <c r="K6" s="269">
        <f t="shared" si="3"/>
        <v>0</v>
      </c>
      <c r="L6">
        <v>10.831576999999999</v>
      </c>
      <c r="M6">
        <v>10.831576999999999</v>
      </c>
      <c r="N6" s="250">
        <f t="shared" si="4"/>
        <v>0</v>
      </c>
      <c r="O6" s="269">
        <f t="shared" si="5"/>
        <v>0</v>
      </c>
      <c r="P6">
        <v>365089.13</v>
      </c>
      <c r="Q6">
        <v>365089.13</v>
      </c>
      <c r="R6" s="250">
        <f t="shared" si="6"/>
        <v>0</v>
      </c>
      <c r="S6" s="269">
        <f t="shared" si="7"/>
        <v>0</v>
      </c>
      <c r="T6" s="10"/>
    </row>
    <row r="7" spans="1:20" s="56" customFormat="1">
      <c r="A7" t="s">
        <v>240</v>
      </c>
      <c r="B7" t="s">
        <v>240</v>
      </c>
      <c r="C7" t="s">
        <v>241</v>
      </c>
      <c r="D7">
        <v>9400</v>
      </c>
      <c r="E7">
        <v>9400</v>
      </c>
      <c r="F7" s="250">
        <f t="shared" si="0"/>
        <v>0</v>
      </c>
      <c r="G7" s="269">
        <f t="shared" si="1"/>
        <v>0</v>
      </c>
      <c r="H7">
        <v>376224.25</v>
      </c>
      <c r="I7">
        <v>376224.25</v>
      </c>
      <c r="J7" s="250">
        <f t="shared" si="2"/>
        <v>0</v>
      </c>
      <c r="K7" s="269">
        <f t="shared" si="3"/>
        <v>0</v>
      </c>
      <c r="L7">
        <v>44.815145000000001</v>
      </c>
      <c r="M7">
        <v>44.815145000000001</v>
      </c>
      <c r="N7" s="250">
        <f t="shared" si="4"/>
        <v>0</v>
      </c>
      <c r="O7" s="269">
        <f t="shared" si="5"/>
        <v>0</v>
      </c>
      <c r="P7">
        <v>421262.36</v>
      </c>
      <c r="Q7">
        <v>421262.36</v>
      </c>
      <c r="R7" s="250">
        <f t="shared" si="6"/>
        <v>0</v>
      </c>
      <c r="S7" s="269">
        <f t="shared" si="7"/>
        <v>0</v>
      </c>
      <c r="T7" s="10"/>
    </row>
    <row r="8" spans="1:20" s="56" customFormat="1">
      <c r="A8" t="s">
        <v>242</v>
      </c>
      <c r="B8" t="s">
        <v>242</v>
      </c>
      <c r="C8" t="s">
        <v>243</v>
      </c>
      <c r="D8">
        <v>1987</v>
      </c>
      <c r="E8">
        <v>1987</v>
      </c>
      <c r="F8" s="250">
        <f t="shared" si="0"/>
        <v>0</v>
      </c>
      <c r="G8" s="269">
        <f t="shared" si="1"/>
        <v>0</v>
      </c>
      <c r="H8">
        <v>190418.35</v>
      </c>
      <c r="I8">
        <v>190418.35</v>
      </c>
      <c r="J8" s="250">
        <f t="shared" si="2"/>
        <v>0</v>
      </c>
      <c r="K8" s="269">
        <f t="shared" si="3"/>
        <v>0</v>
      </c>
      <c r="L8">
        <v>127.150243</v>
      </c>
      <c r="M8">
        <v>127.150243</v>
      </c>
      <c r="N8" s="250">
        <f t="shared" si="4"/>
        <v>0</v>
      </c>
      <c r="O8" s="269">
        <f t="shared" si="5"/>
        <v>0</v>
      </c>
      <c r="P8">
        <v>252647.53</v>
      </c>
      <c r="Q8">
        <v>252647.53</v>
      </c>
      <c r="R8" s="250">
        <f t="shared" si="6"/>
        <v>0</v>
      </c>
      <c r="S8" s="269">
        <f t="shared" si="7"/>
        <v>0</v>
      </c>
      <c r="T8" s="10"/>
    </row>
    <row r="9" spans="1:20" s="56" customFormat="1">
      <c r="A9" t="s">
        <v>244</v>
      </c>
      <c r="B9" t="s">
        <v>244</v>
      </c>
      <c r="C9" t="s">
        <v>245</v>
      </c>
      <c r="D9">
        <v>3400</v>
      </c>
      <c r="E9">
        <v>3400</v>
      </c>
      <c r="F9" s="250">
        <f t="shared" si="0"/>
        <v>0</v>
      </c>
      <c r="G9" s="269">
        <f t="shared" si="1"/>
        <v>0</v>
      </c>
      <c r="H9">
        <v>184748.36</v>
      </c>
      <c r="I9">
        <v>184748.36</v>
      </c>
      <c r="J9" s="250">
        <f t="shared" si="2"/>
        <v>0</v>
      </c>
      <c r="K9" s="269">
        <f t="shared" si="3"/>
        <v>0</v>
      </c>
      <c r="L9">
        <v>59.537979</v>
      </c>
      <c r="M9">
        <v>59.537979</v>
      </c>
      <c r="N9" s="250">
        <f t="shared" si="4"/>
        <v>0</v>
      </c>
      <c r="O9" s="269">
        <f t="shared" si="5"/>
        <v>0</v>
      </c>
      <c r="P9">
        <v>202429.13</v>
      </c>
      <c r="Q9">
        <v>202429.13</v>
      </c>
      <c r="R9" s="250">
        <f t="shared" si="6"/>
        <v>0</v>
      </c>
      <c r="S9" s="269">
        <f t="shared" si="7"/>
        <v>0</v>
      </c>
      <c r="T9" s="10"/>
    </row>
    <row r="10" spans="1:20" s="56" customFormat="1">
      <c r="A10" t="s">
        <v>246</v>
      </c>
      <c r="B10" t="s">
        <v>246</v>
      </c>
      <c r="C10" t="s">
        <v>247</v>
      </c>
      <c r="D10">
        <v>5400</v>
      </c>
      <c r="E10">
        <v>5400</v>
      </c>
      <c r="F10" s="250">
        <f t="shared" si="0"/>
        <v>0</v>
      </c>
      <c r="G10" s="269">
        <f t="shared" si="1"/>
        <v>0</v>
      </c>
      <c r="H10">
        <v>191007.94</v>
      </c>
      <c r="I10">
        <v>191007.94</v>
      </c>
      <c r="J10" s="250">
        <f t="shared" si="2"/>
        <v>0</v>
      </c>
      <c r="K10" s="269">
        <f t="shared" si="3"/>
        <v>0</v>
      </c>
      <c r="L10">
        <v>47.514175000000002</v>
      </c>
      <c r="M10">
        <v>47.514175000000002</v>
      </c>
      <c r="N10" s="250">
        <f t="shared" si="4"/>
        <v>0</v>
      </c>
      <c r="O10" s="269">
        <f t="shared" si="5"/>
        <v>0</v>
      </c>
      <c r="P10">
        <v>256576.54</v>
      </c>
      <c r="Q10">
        <v>256576.54</v>
      </c>
      <c r="R10" s="250">
        <f t="shared" si="6"/>
        <v>0</v>
      </c>
      <c r="S10" s="269">
        <f t="shared" si="7"/>
        <v>0</v>
      </c>
      <c r="T10" s="10"/>
    </row>
    <row r="11" spans="1:20" s="56" customFormat="1">
      <c r="A11" t="s">
        <v>248</v>
      </c>
      <c r="B11" t="s">
        <v>248</v>
      </c>
      <c r="C11" t="s">
        <v>249</v>
      </c>
      <c r="D11">
        <v>4000</v>
      </c>
      <c r="E11">
        <v>4000</v>
      </c>
      <c r="F11" s="250">
        <f t="shared" si="0"/>
        <v>0</v>
      </c>
      <c r="G11" s="269">
        <f t="shared" si="1"/>
        <v>0</v>
      </c>
      <c r="H11">
        <v>367757.03</v>
      </c>
      <c r="I11">
        <v>367757.03</v>
      </c>
      <c r="J11" s="250">
        <f t="shared" si="2"/>
        <v>0</v>
      </c>
      <c r="K11" s="269">
        <f t="shared" si="3"/>
        <v>0</v>
      </c>
      <c r="L11">
        <v>161.75436999999999</v>
      </c>
      <c r="M11">
        <v>161.75436999999999</v>
      </c>
      <c r="N11" s="250">
        <f t="shared" si="4"/>
        <v>0</v>
      </c>
      <c r="O11" s="269">
        <f t="shared" si="5"/>
        <v>0</v>
      </c>
      <c r="P11">
        <v>647017.48</v>
      </c>
      <c r="Q11">
        <v>647017.48</v>
      </c>
      <c r="R11" s="250">
        <f t="shared" si="6"/>
        <v>0</v>
      </c>
      <c r="S11" s="269">
        <f t="shared" si="7"/>
        <v>0</v>
      </c>
      <c r="T11" s="10"/>
    </row>
    <row r="12" spans="1:20" s="56" customFormat="1">
      <c r="A12" t="s">
        <v>250</v>
      </c>
      <c r="B12" t="s">
        <v>250</v>
      </c>
      <c r="C12" t="s">
        <v>251</v>
      </c>
      <c r="D12">
        <v>30600</v>
      </c>
      <c r="E12">
        <v>30600</v>
      </c>
      <c r="F12" s="250">
        <f t="shared" si="0"/>
        <v>0</v>
      </c>
      <c r="G12" s="269">
        <f t="shared" si="1"/>
        <v>0</v>
      </c>
      <c r="H12">
        <v>182586.41</v>
      </c>
      <c r="I12">
        <v>182586.41</v>
      </c>
      <c r="J12" s="250">
        <f t="shared" si="2"/>
        <v>0</v>
      </c>
      <c r="K12" s="269">
        <f t="shared" si="3"/>
        <v>0</v>
      </c>
      <c r="L12">
        <v>6.1815290000000003</v>
      </c>
      <c r="M12">
        <v>6.1815290000000003</v>
      </c>
      <c r="N12" s="250">
        <f t="shared" si="4"/>
        <v>0</v>
      </c>
      <c r="O12" s="269">
        <f t="shared" si="5"/>
        <v>0</v>
      </c>
      <c r="P12">
        <v>189154.77</v>
      </c>
      <c r="Q12">
        <v>189154.77</v>
      </c>
      <c r="R12" s="250">
        <f t="shared" si="6"/>
        <v>0</v>
      </c>
      <c r="S12" s="269">
        <f t="shared" si="7"/>
        <v>0</v>
      </c>
      <c r="T12" s="10"/>
    </row>
    <row r="13" spans="1:20" s="56" customFormat="1">
      <c r="A13" t="s">
        <v>252</v>
      </c>
      <c r="B13" t="s">
        <v>252</v>
      </c>
      <c r="C13" t="s">
        <v>253</v>
      </c>
      <c r="D13">
        <v>12900</v>
      </c>
      <c r="E13">
        <v>12900</v>
      </c>
      <c r="F13" s="250">
        <f t="shared" si="0"/>
        <v>0</v>
      </c>
      <c r="G13" s="269">
        <f t="shared" si="1"/>
        <v>0</v>
      </c>
      <c r="H13">
        <v>200687.71</v>
      </c>
      <c r="I13">
        <v>200687.71</v>
      </c>
      <c r="J13" s="250">
        <f t="shared" si="2"/>
        <v>0</v>
      </c>
      <c r="K13" s="269">
        <f t="shared" si="3"/>
        <v>0</v>
      </c>
      <c r="L13">
        <v>17.899816999999999</v>
      </c>
      <c r="M13">
        <v>17.899816999999999</v>
      </c>
      <c r="N13" s="250">
        <f t="shared" si="4"/>
        <v>0</v>
      </c>
      <c r="O13" s="269">
        <f t="shared" si="5"/>
        <v>0</v>
      </c>
      <c r="P13">
        <v>230907.64</v>
      </c>
      <c r="Q13">
        <v>230907.64</v>
      </c>
      <c r="R13" s="250">
        <f t="shared" si="6"/>
        <v>0</v>
      </c>
      <c r="S13" s="269">
        <f t="shared" si="7"/>
        <v>0</v>
      </c>
      <c r="T13" s="10"/>
    </row>
    <row r="14" spans="1:20" s="56" customFormat="1">
      <c r="A14" t="s">
        <v>254</v>
      </c>
      <c r="B14" t="s">
        <v>254</v>
      </c>
      <c r="C14" t="s">
        <v>255</v>
      </c>
      <c r="D14">
        <v>12393</v>
      </c>
      <c r="E14">
        <v>12393</v>
      </c>
      <c r="F14" s="250">
        <f t="shared" si="0"/>
        <v>0</v>
      </c>
      <c r="G14" s="269">
        <f t="shared" si="1"/>
        <v>0</v>
      </c>
      <c r="H14">
        <v>191130.03</v>
      </c>
      <c r="I14">
        <v>191130.03</v>
      </c>
      <c r="J14" s="250">
        <f t="shared" si="2"/>
        <v>0</v>
      </c>
      <c r="K14" s="269">
        <f t="shared" si="3"/>
        <v>0</v>
      </c>
      <c r="L14">
        <v>21.083266999999999</v>
      </c>
      <c r="M14">
        <v>21.083266999999999</v>
      </c>
      <c r="N14" s="250">
        <f t="shared" si="4"/>
        <v>0</v>
      </c>
      <c r="O14" s="269">
        <f t="shared" si="5"/>
        <v>0</v>
      </c>
      <c r="P14">
        <v>261284.93</v>
      </c>
      <c r="Q14">
        <v>261284.93</v>
      </c>
      <c r="R14" s="250">
        <f t="shared" si="6"/>
        <v>0</v>
      </c>
      <c r="S14" s="269">
        <f t="shared" si="7"/>
        <v>0</v>
      </c>
      <c r="T14" s="10"/>
    </row>
    <row r="15" spans="1:20" s="56" customFormat="1">
      <c r="A15" t="s">
        <v>256</v>
      </c>
      <c r="B15" t="s">
        <v>256</v>
      </c>
      <c r="C15" t="s">
        <v>257</v>
      </c>
      <c r="D15">
        <v>18529</v>
      </c>
      <c r="E15">
        <v>18529</v>
      </c>
      <c r="F15" s="250">
        <f t="shared" si="0"/>
        <v>0</v>
      </c>
      <c r="G15" s="269">
        <f t="shared" si="1"/>
        <v>0</v>
      </c>
      <c r="H15">
        <v>363407.15</v>
      </c>
      <c r="I15">
        <v>363407.15</v>
      </c>
      <c r="J15" s="250">
        <f t="shared" si="2"/>
        <v>0</v>
      </c>
      <c r="K15" s="269">
        <f t="shared" si="3"/>
        <v>0</v>
      </c>
      <c r="L15">
        <v>27.320171999999999</v>
      </c>
      <c r="M15">
        <v>27.320171999999999</v>
      </c>
      <c r="N15" s="250">
        <f t="shared" si="4"/>
        <v>0</v>
      </c>
      <c r="O15" s="269">
        <f t="shared" si="5"/>
        <v>0</v>
      </c>
      <c r="P15">
        <v>506215.46</v>
      </c>
      <c r="Q15">
        <v>506215.46</v>
      </c>
      <c r="R15" s="250">
        <f t="shared" si="6"/>
        <v>0</v>
      </c>
      <c r="S15" s="269">
        <f t="shared" si="7"/>
        <v>0</v>
      </c>
      <c r="T15" s="10"/>
    </row>
    <row r="16" spans="1:20" s="56" customFormat="1">
      <c r="A16" t="s">
        <v>258</v>
      </c>
      <c r="B16" t="s">
        <v>258</v>
      </c>
      <c r="C16" t="s">
        <v>259</v>
      </c>
      <c r="D16">
        <v>10400</v>
      </c>
      <c r="E16">
        <v>10400</v>
      </c>
      <c r="F16" s="250">
        <f t="shared" si="0"/>
        <v>0</v>
      </c>
      <c r="G16" s="269">
        <f t="shared" si="1"/>
        <v>0</v>
      </c>
      <c r="H16">
        <v>373974.4</v>
      </c>
      <c r="I16">
        <v>373974.4</v>
      </c>
      <c r="J16" s="250">
        <f t="shared" si="2"/>
        <v>0</v>
      </c>
      <c r="K16" s="269">
        <f t="shared" si="3"/>
        <v>0</v>
      </c>
      <c r="L16">
        <v>35.424768999999998</v>
      </c>
      <c r="M16">
        <v>35.424768999999998</v>
      </c>
      <c r="N16" s="250">
        <f t="shared" si="4"/>
        <v>0</v>
      </c>
      <c r="O16" s="269">
        <f t="shared" si="5"/>
        <v>0</v>
      </c>
      <c r="P16">
        <v>368417.6</v>
      </c>
      <c r="Q16">
        <v>368417.6</v>
      </c>
      <c r="R16" s="250">
        <f t="shared" si="6"/>
        <v>0</v>
      </c>
      <c r="S16" s="269">
        <f t="shared" si="7"/>
        <v>0</v>
      </c>
      <c r="T16" s="10"/>
    </row>
    <row r="17" spans="1:20" s="56" customFormat="1">
      <c r="A17" t="s">
        <v>260</v>
      </c>
      <c r="B17" t="s">
        <v>260</v>
      </c>
      <c r="C17" t="s">
        <v>261</v>
      </c>
      <c r="D17">
        <v>3000</v>
      </c>
      <c r="E17">
        <v>3000</v>
      </c>
      <c r="F17" s="250">
        <f t="shared" si="0"/>
        <v>0</v>
      </c>
      <c r="G17" s="269">
        <f t="shared" si="1"/>
        <v>0</v>
      </c>
      <c r="H17">
        <v>177822.64</v>
      </c>
      <c r="I17">
        <v>177822.64</v>
      </c>
      <c r="J17" s="250">
        <f t="shared" si="2"/>
        <v>0</v>
      </c>
      <c r="K17" s="269">
        <f t="shared" si="3"/>
        <v>0</v>
      </c>
      <c r="L17">
        <v>91.560845</v>
      </c>
      <c r="M17">
        <v>91.560845</v>
      </c>
      <c r="N17" s="250">
        <f t="shared" si="4"/>
        <v>0</v>
      </c>
      <c r="O17" s="269">
        <f t="shared" si="5"/>
        <v>0</v>
      </c>
      <c r="P17">
        <v>274682.53999999998</v>
      </c>
      <c r="Q17">
        <v>274682.53999999998</v>
      </c>
      <c r="R17" s="250">
        <f t="shared" si="6"/>
        <v>0</v>
      </c>
      <c r="S17" s="269">
        <f t="shared" si="7"/>
        <v>0</v>
      </c>
      <c r="T17" s="10"/>
    </row>
    <row r="18" spans="1:20" s="56" customFormat="1">
      <c r="A18" t="s">
        <v>262</v>
      </c>
      <c r="B18" t="s">
        <v>262</v>
      </c>
      <c r="C18" t="s">
        <v>263</v>
      </c>
      <c r="D18">
        <v>24600</v>
      </c>
      <c r="E18">
        <v>24600</v>
      </c>
      <c r="F18" s="250">
        <f t="shared" si="0"/>
        <v>0</v>
      </c>
      <c r="G18" s="269">
        <f t="shared" si="1"/>
        <v>0</v>
      </c>
      <c r="H18">
        <v>358668</v>
      </c>
      <c r="I18">
        <v>358668</v>
      </c>
      <c r="J18" s="250">
        <f t="shared" si="2"/>
        <v>0</v>
      </c>
      <c r="K18" s="269">
        <f t="shared" si="3"/>
        <v>0</v>
      </c>
      <c r="L18">
        <v>22.8</v>
      </c>
      <c r="M18">
        <v>22.8</v>
      </c>
      <c r="N18" s="250">
        <f t="shared" si="4"/>
        <v>0</v>
      </c>
      <c r="O18" s="269">
        <f t="shared" si="5"/>
        <v>0</v>
      </c>
      <c r="P18">
        <v>560880</v>
      </c>
      <c r="Q18">
        <v>560880</v>
      </c>
      <c r="R18" s="250">
        <f t="shared" si="6"/>
        <v>0</v>
      </c>
      <c r="S18" s="269">
        <f t="shared" si="7"/>
        <v>0</v>
      </c>
      <c r="T18" s="10"/>
    </row>
    <row r="19" spans="1:20" s="56" customFormat="1">
      <c r="A19" t="s">
        <v>264</v>
      </c>
      <c r="B19" t="s">
        <v>264</v>
      </c>
      <c r="C19" t="s">
        <v>265</v>
      </c>
      <c r="D19">
        <v>4500</v>
      </c>
      <c r="E19">
        <v>4500</v>
      </c>
      <c r="F19" s="250">
        <f t="shared" si="0"/>
        <v>0</v>
      </c>
      <c r="G19" s="269">
        <f t="shared" si="1"/>
        <v>0</v>
      </c>
      <c r="H19">
        <v>471995.68</v>
      </c>
      <c r="I19">
        <v>471995.68</v>
      </c>
      <c r="J19" s="250">
        <f t="shared" si="2"/>
        <v>0</v>
      </c>
      <c r="K19" s="269">
        <f t="shared" si="3"/>
        <v>0</v>
      </c>
      <c r="L19">
        <v>103.89</v>
      </c>
      <c r="M19">
        <v>103.89</v>
      </c>
      <c r="N19" s="250">
        <f t="shared" si="4"/>
        <v>0</v>
      </c>
      <c r="O19" s="269">
        <f t="shared" si="5"/>
        <v>0</v>
      </c>
      <c r="P19">
        <v>467505</v>
      </c>
      <c r="Q19">
        <v>467505</v>
      </c>
      <c r="R19" s="250">
        <f t="shared" si="6"/>
        <v>0</v>
      </c>
      <c r="S19" s="269">
        <f t="shared" si="7"/>
        <v>0</v>
      </c>
      <c r="T19" s="10"/>
    </row>
    <row r="20" spans="1:20" s="56" customFormat="1">
      <c r="A20" t="s">
        <v>266</v>
      </c>
      <c r="B20" t="s">
        <v>266</v>
      </c>
      <c r="C20" t="s">
        <v>267</v>
      </c>
      <c r="D20">
        <v>12200</v>
      </c>
      <c r="E20">
        <v>12200</v>
      </c>
      <c r="F20" s="250">
        <f t="shared" si="0"/>
        <v>0</v>
      </c>
      <c r="G20" s="269">
        <f t="shared" si="1"/>
        <v>0</v>
      </c>
      <c r="H20">
        <v>388936</v>
      </c>
      <c r="I20">
        <v>388936</v>
      </c>
      <c r="J20" s="250">
        <f t="shared" si="2"/>
        <v>0</v>
      </c>
      <c r="K20" s="269">
        <f t="shared" si="3"/>
        <v>0</v>
      </c>
      <c r="L20">
        <v>38.119999999999997</v>
      </c>
      <c r="M20">
        <v>38.119999999999997</v>
      </c>
      <c r="N20" s="250">
        <f t="shared" si="4"/>
        <v>0</v>
      </c>
      <c r="O20" s="269">
        <f t="shared" si="5"/>
        <v>0</v>
      </c>
      <c r="P20">
        <v>465064</v>
      </c>
      <c r="Q20">
        <v>465064</v>
      </c>
      <c r="R20" s="250">
        <f t="shared" si="6"/>
        <v>0</v>
      </c>
      <c r="S20" s="269">
        <f t="shared" si="7"/>
        <v>0</v>
      </c>
      <c r="T20" s="10"/>
    </row>
    <row r="21" spans="1:20" s="56" customFormat="1">
      <c r="A21" t="s">
        <v>268</v>
      </c>
      <c r="B21" t="s">
        <v>268</v>
      </c>
      <c r="C21" t="s">
        <v>269</v>
      </c>
      <c r="D21">
        <v>3900</v>
      </c>
      <c r="E21">
        <v>3900</v>
      </c>
      <c r="F21" s="250">
        <f t="shared" si="0"/>
        <v>0</v>
      </c>
      <c r="G21" s="269">
        <f t="shared" si="1"/>
        <v>0</v>
      </c>
      <c r="H21">
        <v>378495</v>
      </c>
      <c r="I21">
        <v>378495</v>
      </c>
      <c r="J21" s="250">
        <f t="shared" si="2"/>
        <v>0</v>
      </c>
      <c r="K21" s="269">
        <f t="shared" si="3"/>
        <v>0</v>
      </c>
      <c r="L21">
        <v>104.5</v>
      </c>
      <c r="M21">
        <v>104.5</v>
      </c>
      <c r="N21" s="250">
        <f t="shared" si="4"/>
        <v>0</v>
      </c>
      <c r="O21" s="269">
        <f t="shared" si="5"/>
        <v>0</v>
      </c>
      <c r="P21">
        <v>407550</v>
      </c>
      <c r="Q21">
        <v>407550</v>
      </c>
      <c r="R21" s="250">
        <f t="shared" si="6"/>
        <v>0</v>
      </c>
      <c r="S21" s="269">
        <f t="shared" si="7"/>
        <v>0</v>
      </c>
      <c r="T21" s="10"/>
    </row>
    <row r="22" spans="1:20" s="56" customFormat="1">
      <c r="A22" t="s">
        <v>270</v>
      </c>
      <c r="B22" t="s">
        <v>270</v>
      </c>
      <c r="C22" t="s">
        <v>271</v>
      </c>
      <c r="D22">
        <v>13600</v>
      </c>
      <c r="E22">
        <v>13600</v>
      </c>
      <c r="F22" s="250">
        <f t="shared" si="0"/>
        <v>0</v>
      </c>
      <c r="G22" s="269">
        <f t="shared" si="1"/>
        <v>0</v>
      </c>
      <c r="H22">
        <v>464582.29</v>
      </c>
      <c r="I22">
        <v>464582.29</v>
      </c>
      <c r="J22" s="250">
        <f t="shared" si="2"/>
        <v>0</v>
      </c>
      <c r="K22" s="269">
        <f t="shared" si="3"/>
        <v>0</v>
      </c>
      <c r="L22">
        <v>50.46</v>
      </c>
      <c r="M22">
        <v>50.46</v>
      </c>
      <c r="N22" s="250">
        <f t="shared" si="4"/>
        <v>0</v>
      </c>
      <c r="O22" s="269">
        <f t="shared" si="5"/>
        <v>0</v>
      </c>
      <c r="P22">
        <v>686256</v>
      </c>
      <c r="Q22">
        <v>686256</v>
      </c>
      <c r="R22" s="250">
        <f t="shared" si="6"/>
        <v>0</v>
      </c>
      <c r="S22" s="269">
        <f t="shared" si="7"/>
        <v>0</v>
      </c>
      <c r="T22" s="10"/>
    </row>
    <row r="23" spans="1:20" s="56" customFormat="1">
      <c r="A23" t="s">
        <v>272</v>
      </c>
      <c r="B23" t="s">
        <v>272</v>
      </c>
      <c r="C23" t="s">
        <v>273</v>
      </c>
      <c r="D23">
        <v>7500</v>
      </c>
      <c r="E23">
        <v>7500</v>
      </c>
      <c r="F23" s="250">
        <f t="shared" si="0"/>
        <v>0</v>
      </c>
      <c r="G23" s="269">
        <f t="shared" si="1"/>
        <v>0</v>
      </c>
      <c r="H23">
        <v>180450</v>
      </c>
      <c r="I23">
        <v>180450</v>
      </c>
      <c r="J23" s="250">
        <f t="shared" si="2"/>
        <v>0</v>
      </c>
      <c r="K23" s="269">
        <f t="shared" si="3"/>
        <v>0</v>
      </c>
      <c r="L23">
        <v>24.35</v>
      </c>
      <c r="M23">
        <v>24.35</v>
      </c>
      <c r="N23" s="250">
        <f t="shared" si="4"/>
        <v>0</v>
      </c>
      <c r="O23" s="269">
        <f t="shared" si="5"/>
        <v>0</v>
      </c>
      <c r="P23">
        <v>182625</v>
      </c>
      <c r="Q23">
        <v>182625</v>
      </c>
      <c r="R23" s="250">
        <f t="shared" si="6"/>
        <v>0</v>
      </c>
      <c r="S23" s="269">
        <f t="shared" si="7"/>
        <v>0</v>
      </c>
      <c r="T23" s="10"/>
    </row>
    <row r="24" spans="1:20" s="56" customFormat="1">
      <c r="A24" t="s">
        <v>274</v>
      </c>
      <c r="B24" t="s">
        <v>274</v>
      </c>
      <c r="C24" t="s">
        <v>275</v>
      </c>
      <c r="D24">
        <v>12300</v>
      </c>
      <c r="E24">
        <v>12300</v>
      </c>
      <c r="F24" s="250">
        <f t="shared" si="0"/>
        <v>0</v>
      </c>
      <c r="G24" s="269">
        <f t="shared" si="1"/>
        <v>0</v>
      </c>
      <c r="H24">
        <v>391017</v>
      </c>
      <c r="I24">
        <v>391017</v>
      </c>
      <c r="J24" s="250">
        <f t="shared" si="2"/>
        <v>0</v>
      </c>
      <c r="K24" s="269">
        <f t="shared" si="3"/>
        <v>0</v>
      </c>
      <c r="L24">
        <v>35.47</v>
      </c>
      <c r="M24">
        <v>35.47</v>
      </c>
      <c r="N24" s="250">
        <f t="shared" si="4"/>
        <v>0</v>
      </c>
      <c r="O24" s="269">
        <f t="shared" si="5"/>
        <v>0</v>
      </c>
      <c r="P24">
        <v>436281</v>
      </c>
      <c r="Q24">
        <v>436281</v>
      </c>
      <c r="R24" s="250">
        <f t="shared" si="6"/>
        <v>0</v>
      </c>
      <c r="S24" s="269">
        <f t="shared" si="7"/>
        <v>0</v>
      </c>
      <c r="T24" s="10"/>
    </row>
    <row r="25" spans="1:20" s="56" customFormat="1">
      <c r="A25" t="s">
        <v>276</v>
      </c>
      <c r="B25" t="s">
        <v>276</v>
      </c>
      <c r="C25" t="s">
        <v>277</v>
      </c>
      <c r="D25">
        <v>17125</v>
      </c>
      <c r="E25">
        <v>17125</v>
      </c>
      <c r="F25" s="250">
        <f t="shared" si="0"/>
        <v>0</v>
      </c>
      <c r="G25" s="269">
        <f t="shared" si="1"/>
        <v>0</v>
      </c>
      <c r="H25">
        <v>248939.31</v>
      </c>
      <c r="I25">
        <v>248939.31</v>
      </c>
      <c r="J25" s="250">
        <f t="shared" si="2"/>
        <v>0</v>
      </c>
      <c r="K25" s="269">
        <f t="shared" si="3"/>
        <v>0</v>
      </c>
      <c r="L25">
        <v>18.36</v>
      </c>
      <c r="M25">
        <v>18.36</v>
      </c>
      <c r="N25" s="250">
        <f t="shared" si="4"/>
        <v>0</v>
      </c>
      <c r="O25" s="269">
        <f t="shared" si="5"/>
        <v>0</v>
      </c>
      <c r="P25">
        <v>314415</v>
      </c>
      <c r="Q25">
        <v>314415</v>
      </c>
      <c r="R25" s="250">
        <f t="shared" si="6"/>
        <v>0</v>
      </c>
      <c r="S25" s="269">
        <f t="shared" si="7"/>
        <v>0</v>
      </c>
      <c r="T25" s="10"/>
    </row>
    <row r="26" spans="1:20" s="56" customFormat="1">
      <c r="A26" t="s">
        <v>278</v>
      </c>
      <c r="B26" t="s">
        <v>278</v>
      </c>
      <c r="C26" t="s">
        <v>279</v>
      </c>
      <c r="D26">
        <v>1381</v>
      </c>
      <c r="E26">
        <v>1381</v>
      </c>
      <c r="F26" s="250">
        <f t="shared" si="0"/>
        <v>0</v>
      </c>
      <c r="G26" s="269">
        <f t="shared" si="1"/>
        <v>0</v>
      </c>
      <c r="H26">
        <v>191365.46</v>
      </c>
      <c r="I26">
        <v>191365.46</v>
      </c>
      <c r="J26" s="250">
        <f t="shared" si="2"/>
        <v>0</v>
      </c>
      <c r="K26" s="269">
        <f t="shared" si="3"/>
        <v>0</v>
      </c>
      <c r="L26">
        <v>157.87524500000001</v>
      </c>
      <c r="M26">
        <v>157.87524500000001</v>
      </c>
      <c r="N26" s="250">
        <f t="shared" si="4"/>
        <v>0</v>
      </c>
      <c r="O26" s="269">
        <f t="shared" si="5"/>
        <v>0</v>
      </c>
      <c r="P26">
        <v>218025.71</v>
      </c>
      <c r="Q26">
        <v>218025.71</v>
      </c>
      <c r="R26" s="250">
        <f t="shared" si="6"/>
        <v>0</v>
      </c>
      <c r="S26" s="269">
        <f t="shared" si="7"/>
        <v>0</v>
      </c>
      <c r="T26" s="10"/>
    </row>
    <row r="27" spans="1:20" s="56" customFormat="1">
      <c r="A27" t="s">
        <v>280</v>
      </c>
      <c r="B27" t="s">
        <v>280</v>
      </c>
      <c r="C27" t="s">
        <v>281</v>
      </c>
      <c r="D27">
        <v>19857</v>
      </c>
      <c r="E27">
        <v>19857</v>
      </c>
      <c r="F27" s="250">
        <f t="shared" si="0"/>
        <v>0</v>
      </c>
      <c r="G27" s="269">
        <f t="shared" si="1"/>
        <v>0</v>
      </c>
      <c r="H27">
        <v>275427.46999999997</v>
      </c>
      <c r="I27">
        <v>275427.46999999997</v>
      </c>
      <c r="J27" s="250">
        <f t="shared" si="2"/>
        <v>0</v>
      </c>
      <c r="K27" s="269">
        <f t="shared" si="3"/>
        <v>0</v>
      </c>
      <c r="L27">
        <v>18.581026999999999</v>
      </c>
      <c r="M27">
        <v>18.581026999999999</v>
      </c>
      <c r="N27" s="250">
        <f t="shared" si="4"/>
        <v>0</v>
      </c>
      <c r="O27" s="269">
        <f t="shared" si="5"/>
        <v>0</v>
      </c>
      <c r="P27">
        <v>368963.46</v>
      </c>
      <c r="Q27">
        <v>368963.46</v>
      </c>
      <c r="R27" s="250">
        <f t="shared" si="6"/>
        <v>0</v>
      </c>
      <c r="S27" s="269">
        <f t="shared" si="7"/>
        <v>0</v>
      </c>
      <c r="T27" s="10"/>
    </row>
    <row r="28" spans="1:20" s="56" customFormat="1">
      <c r="A28" t="s">
        <v>282</v>
      </c>
      <c r="B28" t="s">
        <v>282</v>
      </c>
      <c r="C28" t="s">
        <v>283</v>
      </c>
      <c r="D28">
        <v>25200</v>
      </c>
      <c r="E28">
        <v>25200</v>
      </c>
      <c r="F28" s="250">
        <f t="shared" si="0"/>
        <v>0</v>
      </c>
      <c r="G28" s="269">
        <f t="shared" si="1"/>
        <v>0</v>
      </c>
      <c r="H28">
        <v>279999</v>
      </c>
      <c r="I28">
        <v>279999</v>
      </c>
      <c r="J28" s="250">
        <f t="shared" si="2"/>
        <v>0</v>
      </c>
      <c r="K28" s="269">
        <f t="shared" si="3"/>
        <v>0</v>
      </c>
      <c r="L28">
        <v>10.5</v>
      </c>
      <c r="M28">
        <v>10.5</v>
      </c>
      <c r="N28" s="250">
        <f t="shared" si="4"/>
        <v>0</v>
      </c>
      <c r="O28" s="269">
        <f t="shared" si="5"/>
        <v>0</v>
      </c>
      <c r="P28">
        <v>264600</v>
      </c>
      <c r="Q28">
        <v>264600</v>
      </c>
      <c r="R28" s="250">
        <f t="shared" si="6"/>
        <v>0</v>
      </c>
      <c r="S28" s="269">
        <f t="shared" si="7"/>
        <v>0</v>
      </c>
      <c r="T28" s="10"/>
    </row>
    <row r="29" spans="1:20" s="56" customFormat="1">
      <c r="A29" t="s">
        <v>284</v>
      </c>
      <c r="B29" t="s">
        <v>284</v>
      </c>
      <c r="C29" t="s">
        <v>285</v>
      </c>
      <c r="D29">
        <v>8800</v>
      </c>
      <c r="E29">
        <v>8800</v>
      </c>
      <c r="F29" s="250">
        <f t="shared" si="0"/>
        <v>0</v>
      </c>
      <c r="G29" s="269">
        <f t="shared" si="1"/>
        <v>0</v>
      </c>
      <c r="H29">
        <v>224683.8</v>
      </c>
      <c r="I29">
        <v>224683.8</v>
      </c>
      <c r="J29" s="250">
        <f t="shared" si="2"/>
        <v>0</v>
      </c>
      <c r="K29" s="269">
        <f t="shared" si="3"/>
        <v>0</v>
      </c>
      <c r="L29">
        <v>24.29</v>
      </c>
      <c r="M29">
        <v>24.29</v>
      </c>
      <c r="N29" s="250">
        <f t="shared" si="4"/>
        <v>0</v>
      </c>
      <c r="O29" s="269">
        <f t="shared" si="5"/>
        <v>0</v>
      </c>
      <c r="P29">
        <v>213752</v>
      </c>
      <c r="Q29">
        <v>213752</v>
      </c>
      <c r="R29" s="250">
        <f t="shared" si="6"/>
        <v>0</v>
      </c>
      <c r="S29" s="269">
        <f t="shared" si="7"/>
        <v>0</v>
      </c>
      <c r="T29" s="10"/>
    </row>
    <row r="30" spans="1:20" s="56" customFormat="1">
      <c r="A30" t="s">
        <v>286</v>
      </c>
      <c r="B30" t="s">
        <v>286</v>
      </c>
      <c r="C30" t="s">
        <v>287</v>
      </c>
      <c r="D30">
        <v>2580</v>
      </c>
      <c r="E30">
        <v>2580</v>
      </c>
      <c r="F30" s="250">
        <f t="shared" si="0"/>
        <v>0</v>
      </c>
      <c r="G30" s="269">
        <f t="shared" si="1"/>
        <v>0</v>
      </c>
      <c r="H30">
        <v>463263.91</v>
      </c>
      <c r="I30">
        <v>463263.91</v>
      </c>
      <c r="J30" s="250">
        <f t="shared" si="2"/>
        <v>0</v>
      </c>
      <c r="K30" s="269">
        <f t="shared" si="3"/>
        <v>0</v>
      </c>
      <c r="L30">
        <v>254.801333</v>
      </c>
      <c r="M30">
        <v>254.801333</v>
      </c>
      <c r="N30" s="250">
        <f t="shared" si="4"/>
        <v>0</v>
      </c>
      <c r="O30" s="269">
        <f t="shared" si="5"/>
        <v>0</v>
      </c>
      <c r="P30">
        <v>657387.43999999994</v>
      </c>
      <c r="Q30">
        <v>657387.43999999994</v>
      </c>
      <c r="R30" s="250">
        <f t="shared" si="6"/>
        <v>0</v>
      </c>
      <c r="S30" s="269">
        <f t="shared" si="7"/>
        <v>0</v>
      </c>
      <c r="T30" s="10"/>
    </row>
    <row r="31" spans="1:20" s="56" customFormat="1">
      <c r="A31" t="s">
        <v>288</v>
      </c>
      <c r="B31" t="s">
        <v>288</v>
      </c>
      <c r="C31" t="s">
        <v>289</v>
      </c>
      <c r="D31">
        <v>7600</v>
      </c>
      <c r="E31">
        <v>7600</v>
      </c>
      <c r="F31" s="250">
        <f t="shared" si="0"/>
        <v>0</v>
      </c>
      <c r="G31" s="269">
        <f t="shared" si="1"/>
        <v>0</v>
      </c>
      <c r="H31">
        <v>179664</v>
      </c>
      <c r="I31">
        <v>179664</v>
      </c>
      <c r="J31" s="250">
        <f t="shared" si="2"/>
        <v>0</v>
      </c>
      <c r="K31" s="269">
        <f t="shared" si="3"/>
        <v>0</v>
      </c>
      <c r="L31">
        <v>32.65</v>
      </c>
      <c r="M31">
        <v>32.65</v>
      </c>
      <c r="N31" s="250">
        <f t="shared" si="4"/>
        <v>0</v>
      </c>
      <c r="O31" s="269">
        <f t="shared" si="5"/>
        <v>0</v>
      </c>
      <c r="P31">
        <v>248140</v>
      </c>
      <c r="Q31">
        <v>248140</v>
      </c>
      <c r="R31" s="250">
        <f t="shared" si="6"/>
        <v>0</v>
      </c>
      <c r="S31" s="269">
        <f t="shared" si="7"/>
        <v>0</v>
      </c>
      <c r="T31" s="10"/>
    </row>
    <row r="32" spans="1:20" s="56" customFormat="1">
      <c r="A32" t="s">
        <v>290</v>
      </c>
      <c r="B32" t="s">
        <v>290</v>
      </c>
      <c r="C32" t="s">
        <v>291</v>
      </c>
      <c r="D32">
        <v>55400</v>
      </c>
      <c r="E32">
        <v>55400</v>
      </c>
      <c r="F32" s="250">
        <f t="shared" si="0"/>
        <v>0</v>
      </c>
      <c r="G32" s="269">
        <f t="shared" si="1"/>
        <v>0</v>
      </c>
      <c r="H32">
        <v>363677.5</v>
      </c>
      <c r="I32">
        <v>363677.5</v>
      </c>
      <c r="J32" s="250">
        <f t="shared" si="2"/>
        <v>0</v>
      </c>
      <c r="K32" s="269">
        <f t="shared" si="3"/>
        <v>0</v>
      </c>
      <c r="L32">
        <v>6.62</v>
      </c>
      <c r="M32">
        <v>6.62</v>
      </c>
      <c r="N32" s="250">
        <f t="shared" si="4"/>
        <v>0</v>
      </c>
      <c r="O32" s="269">
        <f t="shared" si="5"/>
        <v>0</v>
      </c>
      <c r="P32">
        <v>366748</v>
      </c>
      <c r="Q32">
        <v>366748</v>
      </c>
      <c r="R32" s="250">
        <f t="shared" si="6"/>
        <v>0</v>
      </c>
      <c r="S32" s="269">
        <f t="shared" si="7"/>
        <v>0</v>
      </c>
      <c r="T32" s="10"/>
    </row>
    <row r="33" spans="1:20" s="56" customFormat="1">
      <c r="A33" t="s">
        <v>292</v>
      </c>
      <c r="B33" t="s">
        <v>292</v>
      </c>
      <c r="C33" t="s">
        <v>293</v>
      </c>
      <c r="D33">
        <v>9000</v>
      </c>
      <c r="E33">
        <v>9000</v>
      </c>
      <c r="F33" s="250">
        <f t="shared" si="0"/>
        <v>0</v>
      </c>
      <c r="G33" s="269">
        <f t="shared" si="1"/>
        <v>0</v>
      </c>
      <c r="H33">
        <v>183245.4</v>
      </c>
      <c r="I33">
        <v>183245.4</v>
      </c>
      <c r="J33" s="250">
        <f t="shared" si="2"/>
        <v>0</v>
      </c>
      <c r="K33" s="269">
        <f t="shared" si="3"/>
        <v>0</v>
      </c>
      <c r="L33">
        <v>19.249331999999999</v>
      </c>
      <c r="M33">
        <v>19.249331999999999</v>
      </c>
      <c r="N33" s="250">
        <f t="shared" si="4"/>
        <v>0</v>
      </c>
      <c r="O33" s="269">
        <f t="shared" si="5"/>
        <v>0</v>
      </c>
      <c r="P33">
        <v>173243.99</v>
      </c>
      <c r="Q33">
        <v>173243.99</v>
      </c>
      <c r="R33" s="250">
        <f t="shared" si="6"/>
        <v>0</v>
      </c>
      <c r="S33" s="269">
        <f t="shared" si="7"/>
        <v>0</v>
      </c>
      <c r="T33" s="10"/>
    </row>
    <row r="34" spans="1:20" s="56" customFormat="1">
      <c r="A34" t="s">
        <v>294</v>
      </c>
      <c r="B34" t="s">
        <v>294</v>
      </c>
      <c r="C34" t="s">
        <v>295</v>
      </c>
      <c r="D34">
        <v>13350</v>
      </c>
      <c r="E34">
        <v>13350</v>
      </c>
      <c r="F34" s="250">
        <f t="shared" si="0"/>
        <v>0</v>
      </c>
      <c r="G34" s="269">
        <f t="shared" si="1"/>
        <v>0</v>
      </c>
      <c r="H34">
        <v>395569.18</v>
      </c>
      <c r="I34">
        <v>395569.18</v>
      </c>
      <c r="J34" s="250">
        <f t="shared" si="2"/>
        <v>0</v>
      </c>
      <c r="K34" s="269">
        <f t="shared" si="3"/>
        <v>0</v>
      </c>
      <c r="L34">
        <v>26.936983000000001</v>
      </c>
      <c r="M34">
        <v>26.936983000000001</v>
      </c>
      <c r="N34" s="250">
        <f t="shared" si="4"/>
        <v>0</v>
      </c>
      <c r="O34" s="269">
        <f t="shared" si="5"/>
        <v>0</v>
      </c>
      <c r="P34">
        <v>359608.72</v>
      </c>
      <c r="Q34">
        <v>359608.72</v>
      </c>
      <c r="R34" s="250">
        <f t="shared" si="6"/>
        <v>0</v>
      </c>
      <c r="S34" s="269">
        <f t="shared" si="7"/>
        <v>0</v>
      </c>
      <c r="T34" s="10"/>
    </row>
    <row r="35" spans="1:20" s="56" customFormat="1">
      <c r="A35" t="s">
        <v>296</v>
      </c>
      <c r="B35" t="s">
        <v>296</v>
      </c>
      <c r="C35" t="s">
        <v>297</v>
      </c>
      <c r="D35">
        <v>49094</v>
      </c>
      <c r="E35">
        <v>49094</v>
      </c>
      <c r="F35" s="250">
        <f t="shared" si="0"/>
        <v>0</v>
      </c>
      <c r="G35" s="269">
        <f t="shared" si="1"/>
        <v>0</v>
      </c>
      <c r="H35">
        <v>283301.89</v>
      </c>
      <c r="I35">
        <v>283301.89</v>
      </c>
      <c r="J35" s="250">
        <f t="shared" si="2"/>
        <v>0</v>
      </c>
      <c r="K35" s="269">
        <f t="shared" si="3"/>
        <v>0</v>
      </c>
      <c r="L35">
        <v>6.8009789999999999</v>
      </c>
      <c r="M35">
        <v>6.8009789999999999</v>
      </c>
      <c r="N35" s="250">
        <f t="shared" si="4"/>
        <v>0</v>
      </c>
      <c r="O35" s="269">
        <f t="shared" si="5"/>
        <v>0</v>
      </c>
      <c r="P35">
        <v>333887.25</v>
      </c>
      <c r="Q35">
        <v>333887.25</v>
      </c>
      <c r="R35" s="250">
        <f t="shared" si="6"/>
        <v>0</v>
      </c>
      <c r="S35" s="269">
        <f t="shared" si="7"/>
        <v>0</v>
      </c>
      <c r="T35" s="10"/>
    </row>
    <row r="36" spans="1:20" s="56" customFormat="1">
      <c r="A36" t="s">
        <v>298</v>
      </c>
      <c r="B36" t="s">
        <v>298</v>
      </c>
      <c r="C36" t="s">
        <v>299</v>
      </c>
      <c r="D36">
        <v>9600</v>
      </c>
      <c r="E36">
        <v>9600</v>
      </c>
      <c r="F36" s="250">
        <f t="shared" si="0"/>
        <v>0</v>
      </c>
      <c r="G36" s="269">
        <f t="shared" si="1"/>
        <v>0</v>
      </c>
      <c r="H36">
        <v>427733.39</v>
      </c>
      <c r="I36">
        <v>427733.39</v>
      </c>
      <c r="J36" s="250">
        <f t="shared" si="2"/>
        <v>0</v>
      </c>
      <c r="K36" s="269">
        <f t="shared" si="3"/>
        <v>0</v>
      </c>
      <c r="L36">
        <v>49.61</v>
      </c>
      <c r="M36">
        <v>49.61</v>
      </c>
      <c r="N36" s="250">
        <f t="shared" si="4"/>
        <v>0</v>
      </c>
      <c r="O36" s="269">
        <f t="shared" si="5"/>
        <v>0</v>
      </c>
      <c r="P36">
        <v>476256</v>
      </c>
      <c r="Q36">
        <v>476256</v>
      </c>
      <c r="R36" s="250">
        <f t="shared" si="6"/>
        <v>0</v>
      </c>
      <c r="S36" s="269">
        <f t="shared" si="7"/>
        <v>0</v>
      </c>
      <c r="T36" s="10"/>
    </row>
    <row r="37" spans="1:20" s="56" customFormat="1">
      <c r="A37" t="s">
        <v>300</v>
      </c>
      <c r="B37" t="s">
        <v>300</v>
      </c>
      <c r="C37" t="s">
        <v>301</v>
      </c>
      <c r="D37">
        <v>2852</v>
      </c>
      <c r="E37">
        <v>2852</v>
      </c>
      <c r="F37" s="250">
        <f t="shared" si="0"/>
        <v>0</v>
      </c>
      <c r="G37" s="269">
        <f t="shared" si="1"/>
        <v>0</v>
      </c>
      <c r="H37">
        <v>190924.78</v>
      </c>
      <c r="I37">
        <v>190924.78</v>
      </c>
      <c r="J37" s="250">
        <f t="shared" si="2"/>
        <v>0</v>
      </c>
      <c r="K37" s="269">
        <f t="shared" si="3"/>
        <v>0</v>
      </c>
      <c r="L37">
        <v>81.570227000000003</v>
      </c>
      <c r="M37">
        <v>81.570227000000003</v>
      </c>
      <c r="N37" s="250">
        <f t="shared" si="4"/>
        <v>0</v>
      </c>
      <c r="O37" s="269">
        <f t="shared" si="5"/>
        <v>0</v>
      </c>
      <c r="P37">
        <v>232638.29</v>
      </c>
      <c r="Q37">
        <v>232638.29</v>
      </c>
      <c r="R37" s="250">
        <f t="shared" si="6"/>
        <v>0</v>
      </c>
      <c r="S37" s="269">
        <f t="shared" si="7"/>
        <v>0</v>
      </c>
      <c r="T37" s="10"/>
    </row>
    <row r="38" spans="1:20" s="56" customFormat="1">
      <c r="A38" t="s">
        <v>302</v>
      </c>
      <c r="B38" t="s">
        <v>302</v>
      </c>
      <c r="C38" t="s">
        <v>303</v>
      </c>
      <c r="D38">
        <v>14352</v>
      </c>
      <c r="E38">
        <v>14352</v>
      </c>
      <c r="F38" s="250">
        <f t="shared" si="0"/>
        <v>0</v>
      </c>
      <c r="G38" s="269">
        <f t="shared" si="1"/>
        <v>0</v>
      </c>
      <c r="H38">
        <v>279117.28999999998</v>
      </c>
      <c r="I38">
        <v>279117.28999999998</v>
      </c>
      <c r="J38" s="250">
        <f t="shared" si="2"/>
        <v>0</v>
      </c>
      <c r="K38" s="269">
        <f t="shared" si="3"/>
        <v>0</v>
      </c>
      <c r="L38">
        <v>21.054855</v>
      </c>
      <c r="M38">
        <v>21.054855</v>
      </c>
      <c r="N38" s="250">
        <f t="shared" si="4"/>
        <v>0</v>
      </c>
      <c r="O38" s="269">
        <f t="shared" si="5"/>
        <v>0</v>
      </c>
      <c r="P38">
        <v>302179.28000000003</v>
      </c>
      <c r="Q38">
        <v>302179.28000000003</v>
      </c>
      <c r="R38" s="250">
        <f t="shared" si="6"/>
        <v>0</v>
      </c>
      <c r="S38" s="269">
        <f t="shared" si="7"/>
        <v>0</v>
      </c>
      <c r="T38" s="10"/>
    </row>
    <row r="39" spans="1:20" s="56" customFormat="1">
      <c r="A39" t="s">
        <v>304</v>
      </c>
      <c r="B39" t="s">
        <v>304</v>
      </c>
      <c r="C39" t="s">
        <v>305</v>
      </c>
      <c r="D39">
        <v>18770</v>
      </c>
      <c r="E39">
        <v>18770</v>
      </c>
      <c r="F39" s="250">
        <f t="shared" si="0"/>
        <v>0</v>
      </c>
      <c r="G39" s="269">
        <f t="shared" si="1"/>
        <v>0</v>
      </c>
      <c r="H39">
        <v>379194.36</v>
      </c>
      <c r="I39">
        <v>379194.36</v>
      </c>
      <c r="J39" s="250">
        <f t="shared" si="2"/>
        <v>0</v>
      </c>
      <c r="K39" s="269">
        <f t="shared" si="3"/>
        <v>0</v>
      </c>
      <c r="L39">
        <v>22.011165999999999</v>
      </c>
      <c r="M39">
        <v>22.011165999999999</v>
      </c>
      <c r="N39" s="250">
        <f t="shared" si="4"/>
        <v>0</v>
      </c>
      <c r="O39" s="269">
        <f t="shared" si="5"/>
        <v>0</v>
      </c>
      <c r="P39">
        <v>413149.59</v>
      </c>
      <c r="Q39">
        <v>413149.59</v>
      </c>
      <c r="R39" s="250">
        <f t="shared" si="6"/>
        <v>0</v>
      </c>
      <c r="S39" s="269">
        <f t="shared" si="7"/>
        <v>0</v>
      </c>
      <c r="T39" s="10"/>
    </row>
    <row r="40" spans="1:20" s="56" customFormat="1">
      <c r="A40" t="s">
        <v>306</v>
      </c>
      <c r="B40" t="s">
        <v>306</v>
      </c>
      <c r="C40" t="s">
        <v>307</v>
      </c>
      <c r="D40">
        <v>2907</v>
      </c>
      <c r="E40">
        <v>2907</v>
      </c>
      <c r="F40" s="250">
        <f t="shared" si="0"/>
        <v>0</v>
      </c>
      <c r="G40" s="269">
        <f t="shared" si="1"/>
        <v>0</v>
      </c>
      <c r="H40">
        <v>189792.27</v>
      </c>
      <c r="I40">
        <v>189792.27</v>
      </c>
      <c r="J40" s="250">
        <f t="shared" si="2"/>
        <v>0</v>
      </c>
      <c r="K40" s="269">
        <f t="shared" si="3"/>
        <v>0</v>
      </c>
      <c r="L40">
        <v>80.769276000000005</v>
      </c>
      <c r="M40">
        <v>80.769276000000005</v>
      </c>
      <c r="N40" s="250">
        <f t="shared" si="4"/>
        <v>0</v>
      </c>
      <c r="O40" s="269">
        <f t="shared" si="5"/>
        <v>0</v>
      </c>
      <c r="P40">
        <v>234796.28</v>
      </c>
      <c r="Q40">
        <v>234796.28</v>
      </c>
      <c r="R40" s="250">
        <f t="shared" si="6"/>
        <v>0</v>
      </c>
      <c r="S40" s="269">
        <f t="shared" si="7"/>
        <v>0</v>
      </c>
      <c r="T40" s="10"/>
    </row>
    <row r="41" spans="1:20" s="56" customFormat="1">
      <c r="A41" t="s">
        <v>308</v>
      </c>
      <c r="B41" t="s">
        <v>308</v>
      </c>
      <c r="C41" t="s">
        <v>309</v>
      </c>
      <c r="D41">
        <v>6900</v>
      </c>
      <c r="E41">
        <v>6900</v>
      </c>
      <c r="F41" s="250">
        <f t="shared" si="0"/>
        <v>0</v>
      </c>
      <c r="G41" s="269">
        <f t="shared" si="1"/>
        <v>0</v>
      </c>
      <c r="H41">
        <v>334545.56</v>
      </c>
      <c r="I41">
        <v>334545.56</v>
      </c>
      <c r="J41" s="250">
        <f t="shared" si="2"/>
        <v>0</v>
      </c>
      <c r="K41" s="269">
        <f t="shared" si="3"/>
        <v>0</v>
      </c>
      <c r="L41">
        <v>58.61</v>
      </c>
      <c r="M41">
        <v>58.61</v>
      </c>
      <c r="N41" s="250">
        <f t="shared" si="4"/>
        <v>0</v>
      </c>
      <c r="O41" s="269">
        <f t="shared" si="5"/>
        <v>0</v>
      </c>
      <c r="P41">
        <v>404409</v>
      </c>
      <c r="Q41">
        <v>404409</v>
      </c>
      <c r="R41" s="250">
        <f t="shared" si="6"/>
        <v>0</v>
      </c>
      <c r="S41" s="269">
        <f t="shared" si="7"/>
        <v>0</v>
      </c>
      <c r="T41" s="10"/>
    </row>
    <row r="42" spans="1:20" s="56" customFormat="1">
      <c r="A42" t="s">
        <v>310</v>
      </c>
      <c r="B42" t="s">
        <v>310</v>
      </c>
      <c r="C42" t="s">
        <v>311</v>
      </c>
      <c r="D42">
        <v>4755</v>
      </c>
      <c r="E42">
        <v>4755</v>
      </c>
      <c r="F42" s="250">
        <f t="shared" si="0"/>
        <v>0</v>
      </c>
      <c r="G42" s="269">
        <f t="shared" si="1"/>
        <v>0</v>
      </c>
      <c r="H42">
        <v>231068.08</v>
      </c>
      <c r="I42">
        <v>231068.08</v>
      </c>
      <c r="J42" s="250">
        <f t="shared" si="2"/>
        <v>0</v>
      </c>
      <c r="K42" s="269">
        <f t="shared" si="3"/>
        <v>0</v>
      </c>
      <c r="L42">
        <v>65.181736000000001</v>
      </c>
      <c r="M42">
        <v>65.181736000000001</v>
      </c>
      <c r="N42" s="250">
        <f t="shared" si="4"/>
        <v>0</v>
      </c>
      <c r="O42" s="269">
        <f t="shared" si="5"/>
        <v>0</v>
      </c>
      <c r="P42">
        <v>309939.15999999997</v>
      </c>
      <c r="Q42">
        <v>309939.15999999997</v>
      </c>
      <c r="R42" s="250">
        <f t="shared" si="6"/>
        <v>0</v>
      </c>
      <c r="S42" s="269">
        <f t="shared" si="7"/>
        <v>0</v>
      </c>
      <c r="T42" s="10"/>
    </row>
    <row r="43" spans="1:20" s="56" customFormat="1">
      <c r="A43" t="s">
        <v>312</v>
      </c>
      <c r="B43" t="s">
        <v>312</v>
      </c>
      <c r="C43" t="s">
        <v>313</v>
      </c>
      <c r="D43">
        <v>20365</v>
      </c>
      <c r="E43">
        <v>20365</v>
      </c>
      <c r="F43" s="250">
        <f t="shared" si="0"/>
        <v>0</v>
      </c>
      <c r="G43" s="269">
        <f t="shared" si="1"/>
        <v>0</v>
      </c>
      <c r="H43">
        <v>182410.14</v>
      </c>
      <c r="I43">
        <v>182410.14</v>
      </c>
      <c r="J43" s="250">
        <f t="shared" si="2"/>
        <v>0</v>
      </c>
      <c r="K43" s="269">
        <f t="shared" si="3"/>
        <v>0</v>
      </c>
      <c r="L43">
        <v>13.636877</v>
      </c>
      <c r="M43">
        <v>13.636877</v>
      </c>
      <c r="N43" s="250">
        <f t="shared" si="4"/>
        <v>0</v>
      </c>
      <c r="O43" s="269">
        <f t="shared" si="5"/>
        <v>0</v>
      </c>
      <c r="P43">
        <v>277715</v>
      </c>
      <c r="Q43">
        <v>277715</v>
      </c>
      <c r="R43" s="250">
        <f t="shared" si="6"/>
        <v>0</v>
      </c>
      <c r="S43" s="269">
        <f t="shared" si="7"/>
        <v>0</v>
      </c>
      <c r="T43" s="10"/>
    </row>
    <row r="44" spans="1:20" s="56" customFormat="1">
      <c r="A44" t="s">
        <v>314</v>
      </c>
      <c r="B44" t="s">
        <v>314</v>
      </c>
      <c r="C44" t="s">
        <v>315</v>
      </c>
      <c r="D44">
        <v>4000</v>
      </c>
      <c r="E44">
        <v>4000</v>
      </c>
      <c r="F44" s="250">
        <f t="shared" si="0"/>
        <v>0</v>
      </c>
      <c r="G44" s="269">
        <f t="shared" si="1"/>
        <v>0</v>
      </c>
      <c r="H44">
        <v>113019.6</v>
      </c>
      <c r="I44">
        <v>113019.6</v>
      </c>
      <c r="J44" s="250">
        <f t="shared" si="2"/>
        <v>0</v>
      </c>
      <c r="K44" s="269">
        <f t="shared" si="3"/>
        <v>0</v>
      </c>
      <c r="L44">
        <v>33.549999999999997</v>
      </c>
      <c r="M44">
        <v>33.549999999999997</v>
      </c>
      <c r="N44" s="250">
        <f t="shared" si="4"/>
        <v>0</v>
      </c>
      <c r="O44" s="269">
        <f t="shared" si="5"/>
        <v>0</v>
      </c>
      <c r="P44">
        <v>134200</v>
      </c>
      <c r="Q44">
        <v>134200</v>
      </c>
      <c r="R44" s="250">
        <f t="shared" si="6"/>
        <v>0</v>
      </c>
      <c r="S44" s="269">
        <f t="shared" si="7"/>
        <v>0</v>
      </c>
      <c r="T44" s="10"/>
    </row>
    <row r="45" spans="1:20" s="56" customFormat="1">
      <c r="A45" t="s">
        <v>316</v>
      </c>
      <c r="B45" t="s">
        <v>316</v>
      </c>
      <c r="C45" t="s">
        <v>317</v>
      </c>
      <c r="D45">
        <v>20100</v>
      </c>
      <c r="E45">
        <v>20100</v>
      </c>
      <c r="F45" s="250">
        <f t="shared" si="0"/>
        <v>0</v>
      </c>
      <c r="G45" s="269">
        <f t="shared" si="1"/>
        <v>0</v>
      </c>
      <c r="H45">
        <v>398382</v>
      </c>
      <c r="I45">
        <v>398382</v>
      </c>
      <c r="J45" s="250">
        <f t="shared" si="2"/>
        <v>0</v>
      </c>
      <c r="K45" s="269">
        <f t="shared" si="3"/>
        <v>0</v>
      </c>
      <c r="L45">
        <v>21.8</v>
      </c>
      <c r="M45">
        <v>21.8</v>
      </c>
      <c r="N45" s="250">
        <f t="shared" si="4"/>
        <v>0</v>
      </c>
      <c r="O45" s="269">
        <f t="shared" si="5"/>
        <v>0</v>
      </c>
      <c r="P45">
        <v>438180</v>
      </c>
      <c r="Q45">
        <v>438180</v>
      </c>
      <c r="R45" s="250">
        <f t="shared" si="6"/>
        <v>0</v>
      </c>
      <c r="S45" s="269">
        <f t="shared" si="7"/>
        <v>0</v>
      </c>
      <c r="T45" s="10"/>
    </row>
    <row r="46" spans="1:20" s="56" customFormat="1">
      <c r="A46" t="s">
        <v>318</v>
      </c>
      <c r="B46" t="s">
        <v>318</v>
      </c>
      <c r="C46" t="s">
        <v>319</v>
      </c>
      <c r="D46">
        <v>2900</v>
      </c>
      <c r="E46">
        <v>2900</v>
      </c>
      <c r="F46" s="250">
        <f t="shared" si="0"/>
        <v>0</v>
      </c>
      <c r="G46" s="269">
        <f t="shared" si="1"/>
        <v>0</v>
      </c>
      <c r="H46">
        <v>367981</v>
      </c>
      <c r="I46">
        <v>367981</v>
      </c>
      <c r="J46" s="250">
        <f t="shared" si="2"/>
        <v>0</v>
      </c>
      <c r="K46" s="269">
        <f t="shared" si="3"/>
        <v>0</v>
      </c>
      <c r="L46">
        <v>195.39</v>
      </c>
      <c r="M46">
        <v>195.39</v>
      </c>
      <c r="N46" s="250">
        <f t="shared" si="4"/>
        <v>0</v>
      </c>
      <c r="O46" s="269">
        <f t="shared" si="5"/>
        <v>0</v>
      </c>
      <c r="P46">
        <v>566631</v>
      </c>
      <c r="Q46">
        <v>566631</v>
      </c>
      <c r="R46" s="250">
        <f t="shared" si="6"/>
        <v>0</v>
      </c>
      <c r="S46" s="269">
        <f t="shared" si="7"/>
        <v>0</v>
      </c>
      <c r="T46" s="10"/>
    </row>
    <row r="47" spans="1:20" s="56" customFormat="1">
      <c r="A47" t="s">
        <v>320</v>
      </c>
      <c r="B47" t="s">
        <v>320</v>
      </c>
      <c r="C47" t="s">
        <v>321</v>
      </c>
      <c r="D47">
        <v>90241</v>
      </c>
      <c r="E47">
        <v>90241</v>
      </c>
      <c r="F47" s="250">
        <f t="shared" si="0"/>
        <v>0</v>
      </c>
      <c r="G47" s="269">
        <f t="shared" si="1"/>
        <v>0</v>
      </c>
      <c r="H47">
        <v>185642.97</v>
      </c>
      <c r="I47">
        <v>185642.97</v>
      </c>
      <c r="J47" s="250">
        <f t="shared" si="2"/>
        <v>0</v>
      </c>
      <c r="K47" s="269">
        <f t="shared" si="3"/>
        <v>0</v>
      </c>
      <c r="L47">
        <v>2.58711</v>
      </c>
      <c r="M47">
        <v>2.58711</v>
      </c>
      <c r="N47" s="250">
        <f t="shared" si="4"/>
        <v>0</v>
      </c>
      <c r="O47" s="269">
        <f t="shared" si="5"/>
        <v>0</v>
      </c>
      <c r="P47">
        <v>233463.43</v>
      </c>
      <c r="Q47">
        <v>233463.43</v>
      </c>
      <c r="R47" s="250">
        <f t="shared" si="6"/>
        <v>0</v>
      </c>
      <c r="S47" s="269">
        <f t="shared" si="7"/>
        <v>0</v>
      </c>
      <c r="T47" s="10"/>
    </row>
    <row r="48" spans="1:20" s="56" customFormat="1">
      <c r="A48" t="s">
        <v>322</v>
      </c>
      <c r="B48" t="s">
        <v>322</v>
      </c>
      <c r="C48" t="s">
        <v>323</v>
      </c>
      <c r="D48">
        <v>21600</v>
      </c>
      <c r="E48">
        <v>21600</v>
      </c>
      <c r="F48" s="250">
        <f t="shared" si="0"/>
        <v>0</v>
      </c>
      <c r="G48" s="269">
        <f t="shared" si="1"/>
        <v>0</v>
      </c>
      <c r="H48">
        <v>430920</v>
      </c>
      <c r="I48">
        <v>430920</v>
      </c>
      <c r="J48" s="250">
        <f t="shared" si="2"/>
        <v>0</v>
      </c>
      <c r="K48" s="269">
        <f t="shared" si="3"/>
        <v>0</v>
      </c>
      <c r="L48">
        <v>20.66</v>
      </c>
      <c r="M48">
        <v>20.66</v>
      </c>
      <c r="N48" s="250">
        <f t="shared" si="4"/>
        <v>0</v>
      </c>
      <c r="O48" s="269">
        <f t="shared" si="5"/>
        <v>0</v>
      </c>
      <c r="P48">
        <v>446256</v>
      </c>
      <c r="Q48">
        <v>446256</v>
      </c>
      <c r="R48" s="250">
        <f t="shared" si="6"/>
        <v>0</v>
      </c>
      <c r="S48" s="269">
        <f t="shared" si="7"/>
        <v>0</v>
      </c>
      <c r="T48" s="10"/>
    </row>
    <row r="49" spans="1:20" s="56" customFormat="1">
      <c r="A49" t="s">
        <v>324</v>
      </c>
      <c r="B49" t="s">
        <v>324</v>
      </c>
      <c r="C49" t="s">
        <v>325</v>
      </c>
      <c r="D49">
        <v>6100</v>
      </c>
      <c r="E49">
        <v>6100</v>
      </c>
      <c r="F49" s="250">
        <f t="shared" si="0"/>
        <v>0</v>
      </c>
      <c r="G49" s="269">
        <f t="shared" si="1"/>
        <v>0</v>
      </c>
      <c r="H49">
        <v>455660.3</v>
      </c>
      <c r="I49">
        <v>455660.3</v>
      </c>
      <c r="J49" s="250">
        <f t="shared" si="2"/>
        <v>0</v>
      </c>
      <c r="K49" s="269">
        <f t="shared" si="3"/>
        <v>0</v>
      </c>
      <c r="L49">
        <v>124.21</v>
      </c>
      <c r="M49">
        <v>124.21</v>
      </c>
      <c r="N49" s="250">
        <f t="shared" si="4"/>
        <v>0</v>
      </c>
      <c r="O49" s="269">
        <f t="shared" si="5"/>
        <v>0</v>
      </c>
      <c r="P49">
        <v>757681</v>
      </c>
      <c r="Q49">
        <v>757681</v>
      </c>
      <c r="R49" s="250">
        <f t="shared" si="6"/>
        <v>0</v>
      </c>
      <c r="S49" s="269">
        <f t="shared" si="7"/>
        <v>0</v>
      </c>
      <c r="T49" s="10"/>
    </row>
    <row r="50" spans="1:20" s="56" customFormat="1">
      <c r="A50" t="s">
        <v>326</v>
      </c>
      <c r="B50" t="s">
        <v>326</v>
      </c>
      <c r="C50" t="s">
        <v>327</v>
      </c>
      <c r="D50">
        <v>5691</v>
      </c>
      <c r="E50">
        <v>5691</v>
      </c>
      <c r="F50" s="250">
        <f t="shared" si="0"/>
        <v>0</v>
      </c>
      <c r="G50" s="269">
        <f t="shared" si="1"/>
        <v>0</v>
      </c>
      <c r="H50">
        <v>372747.5</v>
      </c>
      <c r="I50">
        <v>372747.5</v>
      </c>
      <c r="J50" s="250">
        <f t="shared" si="2"/>
        <v>0</v>
      </c>
      <c r="K50" s="269">
        <f t="shared" si="3"/>
        <v>0</v>
      </c>
      <c r="L50">
        <v>65.202517</v>
      </c>
      <c r="M50">
        <v>65.202517</v>
      </c>
      <c r="N50" s="250">
        <f t="shared" si="4"/>
        <v>0</v>
      </c>
      <c r="O50" s="269">
        <f t="shared" si="5"/>
        <v>0</v>
      </c>
      <c r="P50">
        <v>371067.52</v>
      </c>
      <c r="Q50">
        <v>371067.52</v>
      </c>
      <c r="R50" s="250">
        <f t="shared" si="6"/>
        <v>0</v>
      </c>
      <c r="S50" s="269">
        <f t="shared" si="7"/>
        <v>0</v>
      </c>
      <c r="T50" s="10"/>
    </row>
    <row r="51" spans="1:20" s="56" customFormat="1">
      <c r="A51" t="s">
        <v>328</v>
      </c>
      <c r="B51" t="s">
        <v>328</v>
      </c>
      <c r="C51" t="s">
        <v>329</v>
      </c>
      <c r="D51">
        <v>7400</v>
      </c>
      <c r="E51">
        <v>7400</v>
      </c>
      <c r="F51" s="250">
        <f t="shared" si="0"/>
        <v>0</v>
      </c>
      <c r="G51" s="269">
        <f t="shared" si="1"/>
        <v>0</v>
      </c>
      <c r="H51">
        <v>272616</v>
      </c>
      <c r="I51">
        <v>272616</v>
      </c>
      <c r="J51" s="250">
        <f t="shared" si="2"/>
        <v>0</v>
      </c>
      <c r="K51" s="269">
        <f t="shared" si="3"/>
        <v>0</v>
      </c>
      <c r="L51">
        <v>40.020000000000003</v>
      </c>
      <c r="M51">
        <v>40.020000000000003</v>
      </c>
      <c r="N51" s="250">
        <f t="shared" si="4"/>
        <v>0</v>
      </c>
      <c r="O51" s="269">
        <f t="shared" si="5"/>
        <v>0</v>
      </c>
      <c r="P51">
        <v>296148</v>
      </c>
      <c r="Q51">
        <v>296148</v>
      </c>
      <c r="R51" s="250">
        <f t="shared" si="6"/>
        <v>0</v>
      </c>
      <c r="S51" s="269">
        <f t="shared" si="7"/>
        <v>0</v>
      </c>
      <c r="T51" s="10"/>
    </row>
    <row r="52" spans="1:20" s="56" customFormat="1">
      <c r="A52" t="s">
        <v>330</v>
      </c>
      <c r="B52" t="s">
        <v>330</v>
      </c>
      <c r="C52" t="s">
        <v>331</v>
      </c>
      <c r="D52">
        <v>9268</v>
      </c>
      <c r="E52">
        <v>9268</v>
      </c>
      <c r="F52" s="250">
        <f t="shared" si="0"/>
        <v>0</v>
      </c>
      <c r="G52" s="269">
        <f t="shared" si="1"/>
        <v>0</v>
      </c>
      <c r="H52">
        <v>493689.18</v>
      </c>
      <c r="I52">
        <v>493689.18</v>
      </c>
      <c r="J52" s="250">
        <f t="shared" si="2"/>
        <v>0</v>
      </c>
      <c r="K52" s="269">
        <f t="shared" si="3"/>
        <v>0</v>
      </c>
      <c r="L52">
        <v>64.790000000000006</v>
      </c>
      <c r="M52">
        <v>64.790000000000006</v>
      </c>
      <c r="N52" s="250">
        <f t="shared" si="4"/>
        <v>0</v>
      </c>
      <c r="O52" s="269">
        <f t="shared" si="5"/>
        <v>0</v>
      </c>
      <c r="P52">
        <v>600473.72</v>
      </c>
      <c r="Q52">
        <v>600473.72</v>
      </c>
      <c r="R52" s="250">
        <f t="shared" si="6"/>
        <v>0</v>
      </c>
      <c r="S52" s="269">
        <f t="shared" si="7"/>
        <v>0</v>
      </c>
      <c r="T52" s="10"/>
    </row>
    <row r="53" spans="1:20" s="56" customFormat="1">
      <c r="A53" t="s">
        <v>332</v>
      </c>
      <c r="B53" t="s">
        <v>332</v>
      </c>
      <c r="C53" t="s">
        <v>333</v>
      </c>
      <c r="D53">
        <v>6850</v>
      </c>
      <c r="E53">
        <v>6850</v>
      </c>
      <c r="F53" s="250">
        <f t="shared" si="0"/>
        <v>0</v>
      </c>
      <c r="G53" s="269">
        <f t="shared" si="1"/>
        <v>0</v>
      </c>
      <c r="H53">
        <v>252902</v>
      </c>
      <c r="I53">
        <v>252902</v>
      </c>
      <c r="J53" s="250">
        <f t="shared" si="2"/>
        <v>0</v>
      </c>
      <c r="K53" s="269">
        <f t="shared" si="3"/>
        <v>0</v>
      </c>
      <c r="L53">
        <v>55.15</v>
      </c>
      <c r="M53">
        <v>55.15</v>
      </c>
      <c r="N53" s="250">
        <f t="shared" si="4"/>
        <v>0</v>
      </c>
      <c r="O53" s="269">
        <f t="shared" si="5"/>
        <v>0</v>
      </c>
      <c r="P53">
        <v>377777.5</v>
      </c>
      <c r="Q53">
        <v>377777.5</v>
      </c>
      <c r="R53" s="250">
        <f t="shared" si="6"/>
        <v>0</v>
      </c>
      <c r="S53" s="269">
        <f t="shared" si="7"/>
        <v>0</v>
      </c>
      <c r="T53" s="10"/>
    </row>
    <row r="54" spans="1:20" s="56" customFormat="1">
      <c r="A54" t="s">
        <v>334</v>
      </c>
      <c r="B54" t="s">
        <v>334</v>
      </c>
      <c r="C54" t="s">
        <v>335</v>
      </c>
      <c r="D54">
        <v>5800</v>
      </c>
      <c r="E54">
        <v>5800</v>
      </c>
      <c r="F54" s="250">
        <f t="shared" si="0"/>
        <v>0</v>
      </c>
      <c r="G54" s="269">
        <f t="shared" si="1"/>
        <v>0</v>
      </c>
      <c r="H54">
        <v>280481.32</v>
      </c>
      <c r="I54">
        <v>280481.32</v>
      </c>
      <c r="J54" s="250">
        <f t="shared" si="2"/>
        <v>0</v>
      </c>
      <c r="K54" s="269">
        <f t="shared" si="3"/>
        <v>0</v>
      </c>
      <c r="L54">
        <v>58.34</v>
      </c>
      <c r="M54">
        <v>58.34</v>
      </c>
      <c r="N54" s="250">
        <f t="shared" si="4"/>
        <v>0</v>
      </c>
      <c r="O54" s="269">
        <f t="shared" si="5"/>
        <v>0</v>
      </c>
      <c r="P54">
        <v>338372</v>
      </c>
      <c r="Q54">
        <v>338372</v>
      </c>
      <c r="R54" s="250">
        <f t="shared" si="6"/>
        <v>0</v>
      </c>
      <c r="S54" s="269">
        <f t="shared" si="7"/>
        <v>0</v>
      </c>
      <c r="T54" s="10"/>
    </row>
    <row r="55" spans="1:20" s="56" customFormat="1">
      <c r="A55" t="s">
        <v>336</v>
      </c>
      <c r="B55" t="s">
        <v>336</v>
      </c>
      <c r="C55" t="s">
        <v>337</v>
      </c>
      <c r="D55">
        <v>15175</v>
      </c>
      <c r="E55">
        <v>15175</v>
      </c>
      <c r="F55" s="250">
        <f t="shared" si="0"/>
        <v>0</v>
      </c>
      <c r="G55" s="269">
        <f t="shared" si="1"/>
        <v>0</v>
      </c>
      <c r="H55">
        <v>277301.46999999997</v>
      </c>
      <c r="I55">
        <v>277301.46999999997</v>
      </c>
      <c r="J55" s="250">
        <f t="shared" si="2"/>
        <v>0</v>
      </c>
      <c r="K55" s="269">
        <f t="shared" si="3"/>
        <v>0</v>
      </c>
      <c r="L55">
        <v>24.356421000000001</v>
      </c>
      <c r="M55">
        <v>24.356421000000001</v>
      </c>
      <c r="N55" s="250">
        <f t="shared" si="4"/>
        <v>0</v>
      </c>
      <c r="O55" s="269">
        <f t="shared" si="5"/>
        <v>0</v>
      </c>
      <c r="P55">
        <v>369608.69</v>
      </c>
      <c r="Q55">
        <v>369608.69</v>
      </c>
      <c r="R55" s="250">
        <f t="shared" si="6"/>
        <v>0</v>
      </c>
      <c r="S55" s="269">
        <f t="shared" si="7"/>
        <v>0</v>
      </c>
      <c r="T55" s="10"/>
    </row>
    <row r="56" spans="1:20" s="56" customFormat="1">
      <c r="A56" t="s">
        <v>338</v>
      </c>
      <c r="B56" t="s">
        <v>338</v>
      </c>
      <c r="C56" t="s">
        <v>339</v>
      </c>
      <c r="D56">
        <v>8700</v>
      </c>
      <c r="E56">
        <v>8700</v>
      </c>
      <c r="F56" s="250">
        <f t="shared" si="0"/>
        <v>0</v>
      </c>
      <c r="G56" s="269">
        <f t="shared" si="1"/>
        <v>0</v>
      </c>
      <c r="H56">
        <v>184440</v>
      </c>
      <c r="I56">
        <v>184440</v>
      </c>
      <c r="J56" s="250">
        <f t="shared" si="2"/>
        <v>0</v>
      </c>
      <c r="K56" s="269">
        <f t="shared" si="3"/>
        <v>0</v>
      </c>
      <c r="L56">
        <v>28.58</v>
      </c>
      <c r="M56">
        <v>28.58</v>
      </c>
      <c r="N56" s="250">
        <f t="shared" si="4"/>
        <v>0</v>
      </c>
      <c r="O56" s="269">
        <f t="shared" si="5"/>
        <v>0</v>
      </c>
      <c r="P56">
        <v>248646</v>
      </c>
      <c r="Q56">
        <v>248646</v>
      </c>
      <c r="R56" s="250">
        <f t="shared" si="6"/>
        <v>0</v>
      </c>
      <c r="S56" s="269">
        <f t="shared" si="7"/>
        <v>0</v>
      </c>
      <c r="T56" s="10"/>
    </row>
    <row r="57" spans="1:20" s="56" customFormat="1">
      <c r="A57" t="s">
        <v>340</v>
      </c>
      <c r="B57" t="s">
        <v>340</v>
      </c>
      <c r="C57" t="s">
        <v>341</v>
      </c>
      <c r="D57">
        <v>8400</v>
      </c>
      <c r="E57">
        <v>8400</v>
      </c>
      <c r="F57" s="250">
        <f t="shared" si="0"/>
        <v>0</v>
      </c>
      <c r="G57" s="269">
        <f t="shared" si="1"/>
        <v>0</v>
      </c>
      <c r="H57">
        <v>186564</v>
      </c>
      <c r="I57">
        <v>186564</v>
      </c>
      <c r="J57" s="250">
        <f t="shared" si="2"/>
        <v>0</v>
      </c>
      <c r="K57" s="269">
        <f t="shared" si="3"/>
        <v>0</v>
      </c>
      <c r="L57">
        <v>23.26</v>
      </c>
      <c r="M57">
        <v>23.26</v>
      </c>
      <c r="N57" s="250">
        <f t="shared" si="4"/>
        <v>0</v>
      </c>
      <c r="O57" s="269">
        <f t="shared" si="5"/>
        <v>0</v>
      </c>
      <c r="P57">
        <v>195384</v>
      </c>
      <c r="Q57">
        <v>195384</v>
      </c>
      <c r="R57" s="250">
        <f t="shared" si="6"/>
        <v>0</v>
      </c>
      <c r="S57" s="269">
        <f t="shared" si="7"/>
        <v>0</v>
      </c>
      <c r="T57" s="10"/>
    </row>
    <row r="58" spans="1:20" s="56" customFormat="1">
      <c r="A58" t="s">
        <v>342</v>
      </c>
      <c r="B58" t="s">
        <v>342</v>
      </c>
      <c r="C58" t="s">
        <v>343</v>
      </c>
      <c r="D58">
        <v>17650</v>
      </c>
      <c r="E58">
        <v>17650</v>
      </c>
      <c r="F58" s="250">
        <f t="shared" si="0"/>
        <v>0</v>
      </c>
      <c r="G58" s="269">
        <f t="shared" si="1"/>
        <v>0</v>
      </c>
      <c r="H58">
        <v>281810.43</v>
      </c>
      <c r="I58">
        <v>281810.43</v>
      </c>
      <c r="J58" s="250">
        <f t="shared" si="2"/>
        <v>0</v>
      </c>
      <c r="K58" s="269">
        <f t="shared" si="3"/>
        <v>0</v>
      </c>
      <c r="L58">
        <v>18.420000000000002</v>
      </c>
      <c r="M58">
        <v>18.420000000000002</v>
      </c>
      <c r="N58" s="250">
        <f t="shared" si="4"/>
        <v>0</v>
      </c>
      <c r="O58" s="269">
        <f t="shared" si="5"/>
        <v>0</v>
      </c>
      <c r="P58">
        <v>325113</v>
      </c>
      <c r="Q58">
        <v>325113</v>
      </c>
      <c r="R58" s="250">
        <f t="shared" si="6"/>
        <v>0</v>
      </c>
      <c r="S58" s="269">
        <f t="shared" si="7"/>
        <v>0</v>
      </c>
      <c r="T58" s="10"/>
    </row>
    <row r="59" spans="1:20" s="56" customFormat="1">
      <c r="A59" t="s">
        <v>344</v>
      </c>
      <c r="B59" t="s">
        <v>344</v>
      </c>
      <c r="C59" t="s">
        <v>345</v>
      </c>
      <c r="D59">
        <v>9200</v>
      </c>
      <c r="E59">
        <v>9200</v>
      </c>
      <c r="F59" s="250">
        <f t="shared" si="0"/>
        <v>0</v>
      </c>
      <c r="G59" s="269">
        <f t="shared" si="1"/>
        <v>0</v>
      </c>
      <c r="H59">
        <v>194764</v>
      </c>
      <c r="I59">
        <v>194764</v>
      </c>
      <c r="J59" s="250">
        <f t="shared" si="2"/>
        <v>0</v>
      </c>
      <c r="K59" s="269">
        <f t="shared" si="3"/>
        <v>0</v>
      </c>
      <c r="L59">
        <v>19.350000000000001</v>
      </c>
      <c r="M59">
        <v>19.350000000000001</v>
      </c>
      <c r="N59" s="250">
        <f t="shared" si="4"/>
        <v>0</v>
      </c>
      <c r="O59" s="269">
        <f t="shared" si="5"/>
        <v>0</v>
      </c>
      <c r="P59">
        <v>178020</v>
      </c>
      <c r="Q59">
        <v>178020</v>
      </c>
      <c r="R59" s="250">
        <f t="shared" si="6"/>
        <v>0</v>
      </c>
      <c r="S59" s="269">
        <f t="shared" si="7"/>
        <v>0</v>
      </c>
      <c r="T59" s="10"/>
    </row>
    <row r="60" spans="1:20" s="56" customFormat="1">
      <c r="A60" t="s">
        <v>346</v>
      </c>
      <c r="B60" t="s">
        <v>346</v>
      </c>
      <c r="C60" t="s">
        <v>347</v>
      </c>
      <c r="D60">
        <v>5600</v>
      </c>
      <c r="E60">
        <v>5600</v>
      </c>
      <c r="F60" s="250">
        <f t="shared" si="0"/>
        <v>0</v>
      </c>
      <c r="G60" s="269">
        <f t="shared" si="1"/>
        <v>0</v>
      </c>
      <c r="H60">
        <v>189336</v>
      </c>
      <c r="I60">
        <v>189336</v>
      </c>
      <c r="J60" s="250">
        <f t="shared" si="2"/>
        <v>0</v>
      </c>
      <c r="K60" s="269">
        <f t="shared" si="3"/>
        <v>0</v>
      </c>
      <c r="L60">
        <v>35.08</v>
      </c>
      <c r="M60">
        <v>35.08</v>
      </c>
      <c r="N60" s="250">
        <f t="shared" si="4"/>
        <v>0</v>
      </c>
      <c r="O60" s="269">
        <f t="shared" si="5"/>
        <v>0</v>
      </c>
      <c r="P60">
        <v>196448</v>
      </c>
      <c r="Q60">
        <v>196448</v>
      </c>
      <c r="R60" s="250">
        <f t="shared" si="6"/>
        <v>0</v>
      </c>
      <c r="S60" s="269">
        <f t="shared" si="7"/>
        <v>0</v>
      </c>
      <c r="T60" s="10"/>
    </row>
    <row r="61" spans="1:20" s="56" customFormat="1">
      <c r="A61" t="s">
        <v>348</v>
      </c>
      <c r="B61" t="s">
        <v>348</v>
      </c>
      <c r="C61" t="s">
        <v>349</v>
      </c>
      <c r="D61">
        <v>36026</v>
      </c>
      <c r="E61">
        <v>36026</v>
      </c>
      <c r="F61" s="250">
        <f t="shared" si="0"/>
        <v>0</v>
      </c>
      <c r="G61" s="269">
        <f t="shared" si="1"/>
        <v>0</v>
      </c>
      <c r="H61">
        <v>290731.53999999998</v>
      </c>
      <c r="I61">
        <v>290731.53999999998</v>
      </c>
      <c r="J61" s="250">
        <f t="shared" si="2"/>
        <v>0</v>
      </c>
      <c r="K61" s="269">
        <f t="shared" si="3"/>
        <v>0</v>
      </c>
      <c r="L61">
        <v>7.9832669999999997</v>
      </c>
      <c r="M61">
        <v>7.9832669999999997</v>
      </c>
      <c r="N61" s="250">
        <f t="shared" si="4"/>
        <v>0</v>
      </c>
      <c r="O61" s="269">
        <f t="shared" si="5"/>
        <v>0</v>
      </c>
      <c r="P61">
        <v>287605.19</v>
      </c>
      <c r="Q61">
        <v>287605.19</v>
      </c>
      <c r="R61" s="250">
        <f t="shared" si="6"/>
        <v>0</v>
      </c>
      <c r="S61" s="269">
        <f t="shared" si="7"/>
        <v>0</v>
      </c>
      <c r="T61" s="10"/>
    </row>
    <row r="62" spans="1:20" s="56" customFormat="1">
      <c r="A62" t="s">
        <v>350</v>
      </c>
      <c r="B62" t="s">
        <v>350</v>
      </c>
      <c r="C62" t="s">
        <v>351</v>
      </c>
      <c r="D62">
        <v>1495</v>
      </c>
      <c r="E62">
        <v>1495</v>
      </c>
      <c r="F62" s="250">
        <f t="shared" si="0"/>
        <v>0</v>
      </c>
      <c r="G62" s="269">
        <f t="shared" si="1"/>
        <v>0</v>
      </c>
      <c r="H62">
        <v>284002.19</v>
      </c>
      <c r="I62">
        <v>284002.19</v>
      </c>
      <c r="J62" s="250">
        <f t="shared" si="2"/>
        <v>0</v>
      </c>
      <c r="K62" s="269">
        <f t="shared" si="3"/>
        <v>0</v>
      </c>
      <c r="L62">
        <v>222.70818499999999</v>
      </c>
      <c r="M62">
        <v>222.70818499999999</v>
      </c>
      <c r="N62" s="250">
        <f t="shared" si="4"/>
        <v>0</v>
      </c>
      <c r="O62" s="269">
        <f t="shared" si="5"/>
        <v>0</v>
      </c>
      <c r="P62">
        <v>332948.74</v>
      </c>
      <c r="Q62">
        <v>332948.74</v>
      </c>
      <c r="R62" s="250">
        <f t="shared" si="6"/>
        <v>0</v>
      </c>
      <c r="S62" s="269">
        <f t="shared" si="7"/>
        <v>0</v>
      </c>
      <c r="T62" s="10"/>
    </row>
    <row r="63" spans="1:20" s="56" customFormat="1">
      <c r="A63" t="s">
        <v>352</v>
      </c>
      <c r="B63" t="s">
        <v>352</v>
      </c>
      <c r="C63" t="s">
        <v>353</v>
      </c>
      <c r="D63">
        <v>3329</v>
      </c>
      <c r="E63">
        <v>3329</v>
      </c>
      <c r="F63" s="250">
        <f t="shared" si="0"/>
        <v>0</v>
      </c>
      <c r="G63" s="269">
        <f t="shared" si="1"/>
        <v>0</v>
      </c>
      <c r="H63">
        <v>370774.66</v>
      </c>
      <c r="I63">
        <v>370774.66</v>
      </c>
      <c r="J63" s="250">
        <f t="shared" si="2"/>
        <v>0</v>
      </c>
      <c r="K63" s="269">
        <f t="shared" si="3"/>
        <v>0</v>
      </c>
      <c r="L63">
        <v>100.27966600000001</v>
      </c>
      <c r="M63">
        <v>100.27966600000001</v>
      </c>
      <c r="N63" s="250">
        <f t="shared" si="4"/>
        <v>0</v>
      </c>
      <c r="O63" s="269">
        <f t="shared" si="5"/>
        <v>0</v>
      </c>
      <c r="P63">
        <v>333831.01</v>
      </c>
      <c r="Q63">
        <v>333831.01</v>
      </c>
      <c r="R63" s="250">
        <f t="shared" si="6"/>
        <v>0</v>
      </c>
      <c r="S63" s="269">
        <f t="shared" si="7"/>
        <v>0</v>
      </c>
      <c r="T63" s="10"/>
    </row>
    <row r="64" spans="1:20" s="56" customFormat="1">
      <c r="A64" t="s">
        <v>354</v>
      </c>
      <c r="B64" t="s">
        <v>354</v>
      </c>
      <c r="C64" t="s">
        <v>355</v>
      </c>
      <c r="D64">
        <v>10214</v>
      </c>
      <c r="E64">
        <v>10214</v>
      </c>
      <c r="F64" s="250">
        <f t="shared" si="0"/>
        <v>0</v>
      </c>
      <c r="G64" s="269">
        <f t="shared" si="1"/>
        <v>0</v>
      </c>
      <c r="H64">
        <v>232089.82</v>
      </c>
      <c r="I64">
        <v>232089.82</v>
      </c>
      <c r="J64" s="250">
        <f t="shared" si="2"/>
        <v>0</v>
      </c>
      <c r="K64" s="269">
        <f t="shared" si="3"/>
        <v>0</v>
      </c>
      <c r="L64">
        <v>25.224789999999999</v>
      </c>
      <c r="M64">
        <v>25.224789999999999</v>
      </c>
      <c r="N64" s="250">
        <f t="shared" si="4"/>
        <v>0</v>
      </c>
      <c r="O64" s="269">
        <f t="shared" si="5"/>
        <v>0</v>
      </c>
      <c r="P64">
        <v>257646.01</v>
      </c>
      <c r="Q64">
        <v>257646.01</v>
      </c>
      <c r="R64" s="250">
        <f t="shared" si="6"/>
        <v>0</v>
      </c>
      <c r="S64" s="269">
        <f t="shared" si="7"/>
        <v>0</v>
      </c>
      <c r="T64" s="10"/>
    </row>
    <row r="65" spans="1:16378" s="56" customFormat="1">
      <c r="A65" t="s">
        <v>356</v>
      </c>
      <c r="B65" t="s">
        <v>356</v>
      </c>
      <c r="C65" t="s">
        <v>357</v>
      </c>
      <c r="D65">
        <v>4402</v>
      </c>
      <c r="E65">
        <v>4402</v>
      </c>
      <c r="F65" s="250">
        <f t="shared" si="0"/>
        <v>0</v>
      </c>
      <c r="G65" s="269">
        <f t="shared" si="1"/>
        <v>0</v>
      </c>
      <c r="H65">
        <v>382630.71</v>
      </c>
      <c r="I65">
        <v>382630.71</v>
      </c>
      <c r="J65" s="250">
        <f t="shared" si="2"/>
        <v>0</v>
      </c>
      <c r="K65" s="269">
        <f t="shared" si="3"/>
        <v>0</v>
      </c>
      <c r="L65">
        <v>129.58786799999999</v>
      </c>
      <c r="M65">
        <v>129.58786799999999</v>
      </c>
      <c r="N65" s="250">
        <f t="shared" si="4"/>
        <v>0</v>
      </c>
      <c r="O65" s="269">
        <f t="shared" si="5"/>
        <v>0</v>
      </c>
      <c r="P65">
        <v>570445.79</v>
      </c>
      <c r="Q65">
        <v>570445.79</v>
      </c>
      <c r="R65" s="250">
        <f t="shared" si="6"/>
        <v>0</v>
      </c>
      <c r="S65" s="269">
        <f t="shared" si="7"/>
        <v>0</v>
      </c>
      <c r="T65" s="10"/>
    </row>
    <row r="66" spans="1:16378" s="56" customFormat="1">
      <c r="A66" t="s">
        <v>358</v>
      </c>
      <c r="B66" t="s">
        <v>358</v>
      </c>
      <c r="C66" t="s">
        <v>359</v>
      </c>
      <c r="D66">
        <v>4674</v>
      </c>
      <c r="E66">
        <v>4674</v>
      </c>
      <c r="F66" s="250">
        <f t="shared" si="0"/>
        <v>0</v>
      </c>
      <c r="G66" s="269">
        <f t="shared" si="1"/>
        <v>0</v>
      </c>
      <c r="H66">
        <v>393632.1</v>
      </c>
      <c r="I66">
        <v>393632.1</v>
      </c>
      <c r="J66" s="250">
        <f t="shared" si="2"/>
        <v>0</v>
      </c>
      <c r="K66" s="269">
        <f t="shared" si="3"/>
        <v>0</v>
      </c>
      <c r="L66">
        <v>97.279325999999998</v>
      </c>
      <c r="M66">
        <v>97.279325999999998</v>
      </c>
      <c r="N66" s="250">
        <f t="shared" si="4"/>
        <v>0</v>
      </c>
      <c r="O66" s="269">
        <f t="shared" si="5"/>
        <v>0</v>
      </c>
      <c r="P66">
        <v>454683.57</v>
      </c>
      <c r="Q66">
        <v>454683.57</v>
      </c>
      <c r="R66" s="250">
        <f t="shared" si="6"/>
        <v>0</v>
      </c>
      <c r="S66" s="269">
        <f t="shared" si="7"/>
        <v>0</v>
      </c>
      <c r="T66" s="10"/>
    </row>
    <row r="67" spans="1:16378" s="56" customFormat="1">
      <c r="A67" s="179" t="s">
        <v>161</v>
      </c>
      <c r="B67" s="179"/>
      <c r="C67" s="178"/>
      <c r="D67" s="253"/>
      <c r="E67" s="254"/>
      <c r="F67" s="250">
        <f t="shared" ref="F67" si="8">D67-E67</f>
        <v>0</v>
      </c>
      <c r="G67" s="269" t="e">
        <f t="shared" ref="G67:G69" si="9">ROUND(F67/D67,10)</f>
        <v>#DIV/0!</v>
      </c>
      <c r="H67" s="253"/>
      <c r="I67" s="255"/>
      <c r="J67" s="250">
        <f t="shared" ref="J67:J68" si="10">H67-I67</f>
        <v>0</v>
      </c>
      <c r="K67" s="269" t="e">
        <f t="shared" ref="K67:K68" si="11">ROUND(J67/H67,10)</f>
        <v>#DIV/0!</v>
      </c>
      <c r="L67" s="256"/>
      <c r="M67" s="257"/>
      <c r="N67" s="250">
        <f t="shared" ref="N67:N68" si="12">L67-M67</f>
        <v>0</v>
      </c>
      <c r="O67" s="269" t="e">
        <f t="shared" ref="O67:O68" si="13">ROUND(N67/L67,10)</f>
        <v>#DIV/0!</v>
      </c>
      <c r="P67" s="253"/>
      <c r="Q67" s="257"/>
      <c r="R67" s="250">
        <f t="shared" ref="R67:R68" si="14">P67-Q67</f>
        <v>0</v>
      </c>
      <c r="S67" s="269" t="e">
        <f t="shared" ref="S67:S68" si="15">ROUND(R67/P67,10)</f>
        <v>#DIV/0!</v>
      </c>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58"/>
      <c r="E68" s="259"/>
      <c r="F68" s="250"/>
      <c r="G68" s="250"/>
      <c r="H68" s="258"/>
      <c r="I68" s="260"/>
      <c r="J68" s="250">
        <f t="shared" si="10"/>
        <v>0</v>
      </c>
      <c r="K68" s="269" t="e">
        <f t="shared" si="11"/>
        <v>#DIV/0!</v>
      </c>
      <c r="L68" s="261"/>
      <c r="M68" s="260"/>
      <c r="N68" s="250">
        <f t="shared" si="12"/>
        <v>0</v>
      </c>
      <c r="O68" s="269" t="e">
        <f t="shared" si="13"/>
        <v>#DIV/0!</v>
      </c>
      <c r="P68" s="253"/>
      <c r="Q68" s="260"/>
      <c r="R68" s="250">
        <f t="shared" si="14"/>
        <v>0</v>
      </c>
      <c r="S68" s="269" t="e">
        <f t="shared" si="15"/>
        <v>#DIV/0!</v>
      </c>
    </row>
    <row r="69" spans="1:16378" ht="13.5" thickBot="1">
      <c r="A69" s="57"/>
      <c r="B69" s="57"/>
      <c r="C69" s="57"/>
      <c r="D69" s="262">
        <f t="shared" ref="D69:S69" si="16">SUM(D3:D68)</f>
        <v>889490</v>
      </c>
      <c r="E69" s="263">
        <f t="shared" si="16"/>
        <v>889490</v>
      </c>
      <c r="F69" s="264">
        <f t="shared" si="16"/>
        <v>0</v>
      </c>
      <c r="G69" s="297">
        <f t="shared" si="9"/>
        <v>0</v>
      </c>
      <c r="H69" s="262">
        <f t="shared" si="16"/>
        <v>18844388.090000004</v>
      </c>
      <c r="I69" s="263">
        <f t="shared" si="16"/>
        <v>18844388.090000004</v>
      </c>
      <c r="J69" s="264">
        <f t="shared" si="16"/>
        <v>0</v>
      </c>
      <c r="K69" s="298">
        <f>ROUND(J69/H69,10)</f>
        <v>0</v>
      </c>
      <c r="L69" s="262">
        <f t="shared" si="16"/>
        <v>3452.3957810000002</v>
      </c>
      <c r="M69" s="263">
        <f t="shared" si="16"/>
        <v>3452.3957810000002</v>
      </c>
      <c r="N69" s="264">
        <f t="shared" si="16"/>
        <v>0</v>
      </c>
      <c r="O69" s="298">
        <f>ROUND(N69/L69,10)</f>
        <v>0</v>
      </c>
      <c r="P69" s="262">
        <f t="shared" si="16"/>
        <v>22519011.260000002</v>
      </c>
      <c r="Q69" s="263">
        <f t="shared" si="16"/>
        <v>22519011.260000002</v>
      </c>
      <c r="R69" s="264">
        <f t="shared" si="16"/>
        <v>0</v>
      </c>
      <c r="S69" s="183" t="e">
        <f t="shared" si="16"/>
        <v>#DIV/0!</v>
      </c>
    </row>
    <row r="70" spans="1:16378" ht="14.25" thickTop="1" thickBot="1">
      <c r="H70" s="265"/>
      <c r="I70" s="265"/>
    </row>
    <row r="71" spans="1:16378" ht="13.5" thickBot="1">
      <c r="A71" s="150" t="s">
        <v>162</v>
      </c>
      <c r="B71" s="289"/>
      <c r="C71" s="151"/>
      <c r="D71" s="266"/>
      <c r="E71" s="266"/>
      <c r="F71" s="266"/>
      <c r="G71" s="266"/>
      <c r="H71" s="267"/>
      <c r="I71" s="268"/>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B12" sqref="B12"/>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360</v>
      </c>
      <c r="B4" t="s">
        <v>361</v>
      </c>
      <c r="C4">
        <v>3441.76</v>
      </c>
      <c r="D4">
        <v>3441.76</v>
      </c>
      <c r="E4" s="78">
        <f t="shared" ref="E4:E11" si="0">C4-D4</f>
        <v>0</v>
      </c>
      <c r="F4" s="277">
        <f>ROUND(E4/C4,10)</f>
        <v>0</v>
      </c>
      <c r="G4" s="79"/>
    </row>
    <row r="5" spans="1:7" ht="13.9" customHeight="1">
      <c r="A5" t="s">
        <v>362</v>
      </c>
      <c r="B5" t="s">
        <v>363</v>
      </c>
      <c r="C5">
        <v>5835.56</v>
      </c>
      <c r="D5">
        <v>5835.56</v>
      </c>
      <c r="E5" s="78">
        <f t="shared" si="0"/>
        <v>0</v>
      </c>
      <c r="F5" s="277">
        <f t="shared" ref="F5:F13" si="1">ROUND(E5/C5,10)</f>
        <v>0</v>
      </c>
      <c r="G5" s="79"/>
    </row>
    <row r="6" spans="1:7" ht="13.9" customHeight="1">
      <c r="A6" t="s">
        <v>364</v>
      </c>
      <c r="B6" t="s">
        <v>365</v>
      </c>
      <c r="C6">
        <v>80.569999999999993</v>
      </c>
      <c r="D6">
        <v>80.569999999999993</v>
      </c>
      <c r="E6" s="78">
        <f t="shared" si="0"/>
        <v>0</v>
      </c>
      <c r="F6" s="277">
        <f t="shared" si="1"/>
        <v>0</v>
      </c>
      <c r="G6" s="79"/>
    </row>
    <row r="7" spans="1:7" ht="13.9" customHeight="1">
      <c r="A7" t="s">
        <v>366</v>
      </c>
      <c r="B7" t="s">
        <v>367</v>
      </c>
      <c r="C7">
        <v>29975.17</v>
      </c>
      <c r="D7">
        <v>29975.17</v>
      </c>
      <c r="E7" s="78">
        <f t="shared" si="0"/>
        <v>0</v>
      </c>
      <c r="F7" s="277">
        <f t="shared" si="1"/>
        <v>0</v>
      </c>
      <c r="G7" s="79"/>
    </row>
    <row r="8" spans="1:7" ht="12.75">
      <c r="A8" t="s">
        <v>368</v>
      </c>
      <c r="B8" t="s">
        <v>369</v>
      </c>
      <c r="C8">
        <v>7734.5</v>
      </c>
      <c r="D8">
        <v>7734.5</v>
      </c>
      <c r="E8" s="78">
        <f t="shared" si="0"/>
        <v>0</v>
      </c>
      <c r="F8" s="277">
        <f t="shared" si="1"/>
        <v>0</v>
      </c>
      <c r="G8" s="74"/>
    </row>
    <row r="9" spans="1:7" ht="12.75">
      <c r="A9" t="s">
        <v>370</v>
      </c>
      <c r="B9" t="s">
        <v>371</v>
      </c>
      <c r="C9">
        <v>22.04</v>
      </c>
      <c r="D9">
        <v>22.04</v>
      </c>
      <c r="E9" s="78">
        <f t="shared" si="0"/>
        <v>0</v>
      </c>
      <c r="F9" s="277">
        <f t="shared" si="1"/>
        <v>0</v>
      </c>
    </row>
    <row r="10" spans="1:7" ht="12.75">
      <c r="A10" t="s">
        <v>372</v>
      </c>
      <c r="B10" t="s">
        <v>373</v>
      </c>
      <c r="C10">
        <v>293091.08</v>
      </c>
      <c r="D10">
        <v>293091.08</v>
      </c>
      <c r="E10" s="78">
        <f t="shared" si="0"/>
        <v>0</v>
      </c>
      <c r="F10" s="277">
        <f t="shared" si="1"/>
        <v>0</v>
      </c>
      <c r="G10" s="71"/>
    </row>
    <row r="11" spans="1:7" ht="12.75">
      <c r="A11" t="s">
        <v>374</v>
      </c>
      <c r="B11" t="s">
        <v>375</v>
      </c>
      <c r="C11">
        <v>74426.87</v>
      </c>
      <c r="D11">
        <v>74426.87</v>
      </c>
      <c r="E11" s="78">
        <f t="shared" si="0"/>
        <v>0</v>
      </c>
      <c r="F11" s="277">
        <f t="shared" si="1"/>
        <v>0</v>
      </c>
      <c r="G11" s="71"/>
    </row>
    <row r="12" spans="1:7">
      <c r="C12" s="80"/>
      <c r="D12" s="80"/>
      <c r="E12" s="80"/>
      <c r="F12" s="276"/>
    </row>
    <row r="13" spans="1:7" ht="12.75" thickBot="1">
      <c r="B13" s="81" t="s">
        <v>168</v>
      </c>
      <c r="C13" s="82">
        <f>SUM(C4:C12)</f>
        <v>414607.55</v>
      </c>
      <c r="D13" s="82">
        <f>SUM(D4:D12)</f>
        <v>414607.55</v>
      </c>
      <c r="E13" s="82">
        <f>SUM(E4:E12)</f>
        <v>0</v>
      </c>
      <c r="F13" s="277">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22"/>
  <sheetViews>
    <sheetView zoomScaleNormal="100" workbookViewId="0">
      <pane xSplit="4" ySplit="1" topLeftCell="E2" activePane="bottomRight" state="frozen"/>
      <selection pane="topRight" activeCell="E1" sqref="E1"/>
      <selection pane="bottomLeft" activeCell="A2" sqref="A2"/>
      <selection pane="bottomRight" activeCell="D26" sqref="D26"/>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8"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8" t="s">
        <v>172</v>
      </c>
      <c r="F1" s="284"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231</v>
      </c>
      <c r="B2" t="s">
        <v>376</v>
      </c>
      <c r="C2" t="s">
        <v>350</v>
      </c>
      <c r="D2" t="s">
        <v>351</v>
      </c>
      <c r="E2">
        <v>1495</v>
      </c>
      <c r="F2">
        <v>1495</v>
      </c>
      <c r="G2" s="305">
        <f>E2-F2</f>
        <v>0</v>
      </c>
      <c r="H2" s="306">
        <f>ROUND(G2/E2,10)</f>
        <v>0</v>
      </c>
      <c r="I2">
        <v>0</v>
      </c>
      <c r="J2">
        <v>0</v>
      </c>
      <c r="K2" s="305">
        <f>I2-J2</f>
        <v>0</v>
      </c>
      <c r="L2" s="306" t="e">
        <f>ROUND(K2/I2,10)</f>
        <v>#DIV/0!</v>
      </c>
      <c r="M2">
        <v>0</v>
      </c>
      <c r="N2">
        <v>0</v>
      </c>
      <c r="O2" s="305">
        <f>M2-N2</f>
        <v>0</v>
      </c>
      <c r="P2" s="306" t="e">
        <f>ROUND(O2/M2,10)</f>
        <v>#DIV/0!</v>
      </c>
      <c r="Q2">
        <v>0</v>
      </c>
      <c r="R2">
        <v>0</v>
      </c>
      <c r="S2" s="305">
        <f>Q2-R2</f>
        <v>0</v>
      </c>
      <c r="T2" s="306" t="e">
        <f>ROUND(S2/Q2,10)</f>
        <v>#DIV/0!</v>
      </c>
      <c r="U2" s="270"/>
      <c r="V2" s="270"/>
      <c r="W2" s="270"/>
      <c r="X2" s="270"/>
    </row>
    <row r="3" spans="1:24" s="69" customFormat="1" ht="12.75">
      <c r="A3" t="s">
        <v>231</v>
      </c>
      <c r="B3" t="s">
        <v>376</v>
      </c>
      <c r="C3" t="s">
        <v>352</v>
      </c>
      <c r="D3" t="s">
        <v>353</v>
      </c>
      <c r="E3">
        <v>3329</v>
      </c>
      <c r="F3">
        <v>3329</v>
      </c>
      <c r="G3" s="305">
        <f t="shared" ref="G3:G13" si="0">E3-F3</f>
        <v>0</v>
      </c>
      <c r="H3" s="306">
        <f t="shared" ref="H3:H13" si="1">ROUND(G3/E3,10)</f>
        <v>0</v>
      </c>
      <c r="I3">
        <v>0</v>
      </c>
      <c r="J3">
        <v>0</v>
      </c>
      <c r="K3" s="305">
        <f t="shared" ref="K3:K13" si="2">I3-J3</f>
        <v>0</v>
      </c>
      <c r="L3" s="306" t="e">
        <f t="shared" ref="L3:L13" si="3">ROUND(K3/I3,10)</f>
        <v>#DIV/0!</v>
      </c>
      <c r="M3">
        <v>0</v>
      </c>
      <c r="N3">
        <v>0</v>
      </c>
      <c r="O3" s="305">
        <f t="shared" ref="O3:O13" si="4">M3-N3</f>
        <v>0</v>
      </c>
      <c r="P3" s="306" t="e">
        <f t="shared" ref="P3:P13" si="5">ROUND(O3/M3,10)</f>
        <v>#DIV/0!</v>
      </c>
      <c r="Q3">
        <v>0</v>
      </c>
      <c r="R3">
        <v>0</v>
      </c>
      <c r="S3" s="305">
        <f t="shared" ref="S3:S13" si="6">Q3-R3</f>
        <v>0</v>
      </c>
      <c r="T3" s="306" t="e">
        <f t="shared" ref="T3:T13" si="7">ROUND(S3/Q3,10)</f>
        <v>#DIV/0!</v>
      </c>
      <c r="U3" s="163"/>
    </row>
    <row r="4" spans="1:24" s="69" customFormat="1" ht="12.75">
      <c r="A4" t="s">
        <v>231</v>
      </c>
      <c r="B4" t="s">
        <v>376</v>
      </c>
      <c r="C4" t="s">
        <v>234</v>
      </c>
      <c r="D4" t="s">
        <v>235</v>
      </c>
      <c r="E4">
        <v>16586</v>
      </c>
      <c r="F4">
        <v>16586</v>
      </c>
      <c r="G4" s="305">
        <f t="shared" si="0"/>
        <v>0</v>
      </c>
      <c r="H4" s="306">
        <f t="shared" si="1"/>
        <v>0</v>
      </c>
      <c r="I4">
        <v>0</v>
      </c>
      <c r="J4">
        <v>0</v>
      </c>
      <c r="K4" s="305">
        <f t="shared" si="2"/>
        <v>0</v>
      </c>
      <c r="L4" s="306" t="e">
        <f t="shared" si="3"/>
        <v>#DIV/0!</v>
      </c>
      <c r="M4">
        <v>0</v>
      </c>
      <c r="N4">
        <v>0</v>
      </c>
      <c r="O4" s="305">
        <f t="shared" si="4"/>
        <v>0</v>
      </c>
      <c r="P4" s="306" t="e">
        <f t="shared" si="5"/>
        <v>#DIV/0!</v>
      </c>
      <c r="Q4">
        <v>0</v>
      </c>
      <c r="R4">
        <v>0</v>
      </c>
      <c r="S4" s="305">
        <f t="shared" si="6"/>
        <v>0</v>
      </c>
      <c r="T4" s="306" t="e">
        <f t="shared" si="7"/>
        <v>#DIV/0!</v>
      </c>
      <c r="U4" s="163"/>
    </row>
    <row r="5" spans="1:24" s="69" customFormat="1" ht="12.75">
      <c r="A5" t="s">
        <v>231</v>
      </c>
      <c r="B5" t="s">
        <v>376</v>
      </c>
      <c r="C5" t="s">
        <v>234</v>
      </c>
      <c r="D5" t="s">
        <v>235</v>
      </c>
      <c r="E5">
        <v>16586</v>
      </c>
      <c r="F5">
        <v>16586</v>
      </c>
      <c r="G5" s="305">
        <f t="shared" si="0"/>
        <v>0</v>
      </c>
      <c r="H5" s="306">
        <f t="shared" si="1"/>
        <v>0</v>
      </c>
      <c r="I5">
        <v>0</v>
      </c>
      <c r="J5">
        <v>0</v>
      </c>
      <c r="K5" s="305">
        <f t="shared" si="2"/>
        <v>0</v>
      </c>
      <c r="L5" s="306" t="e">
        <f t="shared" si="3"/>
        <v>#DIV/0!</v>
      </c>
      <c r="M5">
        <v>0</v>
      </c>
      <c r="N5">
        <v>0</v>
      </c>
      <c r="O5" s="305">
        <f t="shared" si="4"/>
        <v>0</v>
      </c>
      <c r="P5" s="306" t="e">
        <f t="shared" si="5"/>
        <v>#DIV/0!</v>
      </c>
      <c r="Q5">
        <v>0</v>
      </c>
      <c r="R5">
        <v>0</v>
      </c>
      <c r="S5" s="305">
        <f t="shared" si="6"/>
        <v>0</v>
      </c>
      <c r="T5" s="306" t="e">
        <f t="shared" si="7"/>
        <v>#DIV/0!</v>
      </c>
      <c r="U5" s="163"/>
    </row>
    <row r="6" spans="1:24" s="69" customFormat="1" ht="12.75">
      <c r="A6" t="s">
        <v>231</v>
      </c>
      <c r="B6" t="s">
        <v>377</v>
      </c>
      <c r="C6" t="s">
        <v>238</v>
      </c>
      <c r="D6" t="s">
        <v>239</v>
      </c>
      <c r="E6">
        <v>33706</v>
      </c>
      <c r="F6">
        <v>33706</v>
      </c>
      <c r="G6" s="305">
        <f t="shared" si="0"/>
        <v>0</v>
      </c>
      <c r="H6" s="306">
        <f t="shared" si="1"/>
        <v>0</v>
      </c>
      <c r="I6">
        <v>6887.77</v>
      </c>
      <c r="J6">
        <v>6887.77</v>
      </c>
      <c r="K6" s="305">
        <f t="shared" si="2"/>
        <v>0</v>
      </c>
      <c r="L6" s="306">
        <f t="shared" si="3"/>
        <v>0</v>
      </c>
      <c r="M6">
        <v>0</v>
      </c>
      <c r="N6">
        <v>0</v>
      </c>
      <c r="O6" s="305">
        <f t="shared" si="4"/>
        <v>0</v>
      </c>
      <c r="P6" s="306" t="e">
        <f t="shared" si="5"/>
        <v>#DIV/0!</v>
      </c>
      <c r="Q6">
        <v>-14.11</v>
      </c>
      <c r="R6">
        <v>-14.11</v>
      </c>
      <c r="S6" s="305">
        <f t="shared" si="6"/>
        <v>0</v>
      </c>
      <c r="T6" s="306">
        <f t="shared" si="7"/>
        <v>0</v>
      </c>
      <c r="U6" s="163"/>
    </row>
    <row r="7" spans="1:24" s="69" customFormat="1" ht="12.75">
      <c r="A7" t="s">
        <v>231</v>
      </c>
      <c r="B7" t="s">
        <v>376</v>
      </c>
      <c r="C7" t="s">
        <v>300</v>
      </c>
      <c r="D7" t="s">
        <v>301</v>
      </c>
      <c r="E7">
        <v>2852</v>
      </c>
      <c r="F7">
        <v>2852</v>
      </c>
      <c r="G7" s="305">
        <f t="shared" si="0"/>
        <v>0</v>
      </c>
      <c r="H7" s="306">
        <f t="shared" si="1"/>
        <v>0</v>
      </c>
      <c r="I7">
        <v>0</v>
      </c>
      <c r="J7">
        <v>0</v>
      </c>
      <c r="K7" s="305">
        <f t="shared" si="2"/>
        <v>0</v>
      </c>
      <c r="L7" s="306" t="e">
        <f t="shared" si="3"/>
        <v>#DIV/0!</v>
      </c>
      <c r="M7">
        <v>0</v>
      </c>
      <c r="N7">
        <v>0</v>
      </c>
      <c r="O7" s="305">
        <f t="shared" si="4"/>
        <v>0</v>
      </c>
      <c r="P7" s="306" t="e">
        <f t="shared" si="5"/>
        <v>#DIV/0!</v>
      </c>
      <c r="Q7">
        <v>0</v>
      </c>
      <c r="R7">
        <v>0</v>
      </c>
      <c r="S7" s="305">
        <f t="shared" si="6"/>
        <v>0</v>
      </c>
      <c r="T7" s="306" t="e">
        <f t="shared" si="7"/>
        <v>#DIV/0!</v>
      </c>
      <c r="U7" s="163"/>
    </row>
    <row r="8" spans="1:24" s="69" customFormat="1" ht="12.75">
      <c r="A8" t="s">
        <v>231</v>
      </c>
      <c r="B8" t="s">
        <v>378</v>
      </c>
      <c r="C8" t="s">
        <v>262</v>
      </c>
      <c r="D8" t="s">
        <v>263</v>
      </c>
      <c r="E8">
        <v>24600</v>
      </c>
      <c r="F8">
        <v>24600</v>
      </c>
      <c r="G8" s="305">
        <f t="shared" si="0"/>
        <v>0</v>
      </c>
      <c r="H8" s="306">
        <f t="shared" si="1"/>
        <v>0</v>
      </c>
      <c r="I8">
        <v>0</v>
      </c>
      <c r="J8">
        <v>0</v>
      </c>
      <c r="K8" s="305">
        <f t="shared" si="2"/>
        <v>0</v>
      </c>
      <c r="L8" s="306" t="e">
        <f t="shared" si="3"/>
        <v>#DIV/0!</v>
      </c>
      <c r="M8">
        <v>0</v>
      </c>
      <c r="N8">
        <v>0</v>
      </c>
      <c r="O8" s="305">
        <f t="shared" si="4"/>
        <v>0</v>
      </c>
      <c r="P8" s="306" t="e">
        <f t="shared" si="5"/>
        <v>#DIV/0!</v>
      </c>
      <c r="Q8">
        <v>0</v>
      </c>
      <c r="R8">
        <v>0</v>
      </c>
      <c r="S8" s="305">
        <f t="shared" si="6"/>
        <v>0</v>
      </c>
      <c r="T8" s="306" t="e">
        <f t="shared" si="7"/>
        <v>#DIV/0!</v>
      </c>
      <c r="U8" s="163"/>
    </row>
    <row r="9" spans="1:24" s="69" customFormat="1" ht="12.75">
      <c r="A9" t="s">
        <v>231</v>
      </c>
      <c r="B9" t="s">
        <v>378</v>
      </c>
      <c r="C9" t="s">
        <v>262</v>
      </c>
      <c r="D9" t="s">
        <v>263</v>
      </c>
      <c r="E9">
        <v>24600</v>
      </c>
      <c r="F9">
        <v>24600</v>
      </c>
      <c r="G9" s="305">
        <f t="shared" si="0"/>
        <v>0</v>
      </c>
      <c r="H9" s="306">
        <f t="shared" si="1"/>
        <v>0</v>
      </c>
      <c r="I9">
        <v>0</v>
      </c>
      <c r="J9">
        <v>0</v>
      </c>
      <c r="K9" s="305">
        <f t="shared" si="2"/>
        <v>0</v>
      </c>
      <c r="L9" s="306" t="e">
        <f t="shared" si="3"/>
        <v>#DIV/0!</v>
      </c>
      <c r="M9">
        <v>0</v>
      </c>
      <c r="N9">
        <v>0</v>
      </c>
      <c r="O9" s="305">
        <f t="shared" si="4"/>
        <v>0</v>
      </c>
      <c r="P9" s="306" t="e">
        <f t="shared" si="5"/>
        <v>#DIV/0!</v>
      </c>
      <c r="Q9">
        <v>0</v>
      </c>
      <c r="R9">
        <v>0</v>
      </c>
      <c r="S9" s="305">
        <f t="shared" si="6"/>
        <v>0</v>
      </c>
      <c r="T9" s="306" t="e">
        <f t="shared" si="7"/>
        <v>#DIV/0!</v>
      </c>
      <c r="U9" s="163"/>
    </row>
    <row r="10" spans="1:24" s="69" customFormat="1" ht="12.75">
      <c r="A10" t="s">
        <v>231</v>
      </c>
      <c r="B10" t="s">
        <v>378</v>
      </c>
      <c r="C10" t="s">
        <v>262</v>
      </c>
      <c r="D10" t="s">
        <v>263</v>
      </c>
      <c r="E10">
        <v>24600</v>
      </c>
      <c r="F10">
        <v>24600</v>
      </c>
      <c r="G10" s="305">
        <f t="shared" si="0"/>
        <v>0</v>
      </c>
      <c r="H10" s="306">
        <f t="shared" si="1"/>
        <v>0</v>
      </c>
      <c r="I10">
        <v>0</v>
      </c>
      <c r="J10">
        <v>0</v>
      </c>
      <c r="K10" s="305">
        <f t="shared" si="2"/>
        <v>0</v>
      </c>
      <c r="L10" s="306" t="e">
        <f t="shared" si="3"/>
        <v>#DIV/0!</v>
      </c>
      <c r="M10">
        <v>0</v>
      </c>
      <c r="N10">
        <v>0</v>
      </c>
      <c r="O10" s="305">
        <f t="shared" si="4"/>
        <v>0</v>
      </c>
      <c r="P10" s="306" t="e">
        <f t="shared" si="5"/>
        <v>#DIV/0!</v>
      </c>
      <c r="Q10">
        <v>0</v>
      </c>
      <c r="R10">
        <v>0</v>
      </c>
      <c r="S10" s="305">
        <f t="shared" si="6"/>
        <v>0</v>
      </c>
      <c r="T10" s="306" t="e">
        <f t="shared" si="7"/>
        <v>#DIV/0!</v>
      </c>
      <c r="U10" s="163"/>
    </row>
    <row r="11" spans="1:24" s="69" customFormat="1" ht="12.75">
      <c r="A11" t="s">
        <v>231</v>
      </c>
      <c r="B11" t="s">
        <v>378</v>
      </c>
      <c r="C11" t="s">
        <v>268</v>
      </c>
      <c r="D11" t="s">
        <v>269</v>
      </c>
      <c r="E11">
        <v>3900</v>
      </c>
      <c r="F11">
        <v>3900</v>
      </c>
      <c r="G11" s="305">
        <f t="shared" si="0"/>
        <v>0</v>
      </c>
      <c r="H11" s="306">
        <f t="shared" si="1"/>
        <v>0</v>
      </c>
      <c r="I11">
        <v>0</v>
      </c>
      <c r="J11">
        <v>0</v>
      </c>
      <c r="K11" s="305">
        <f t="shared" si="2"/>
        <v>0</v>
      </c>
      <c r="L11" s="306" t="e">
        <f t="shared" si="3"/>
        <v>#DIV/0!</v>
      </c>
      <c r="M11">
        <v>0</v>
      </c>
      <c r="N11">
        <v>0</v>
      </c>
      <c r="O11" s="305">
        <f t="shared" si="4"/>
        <v>0</v>
      </c>
      <c r="P11" s="306" t="e">
        <f t="shared" si="5"/>
        <v>#DIV/0!</v>
      </c>
      <c r="Q11">
        <v>0</v>
      </c>
      <c r="R11">
        <v>0</v>
      </c>
      <c r="S11" s="305">
        <f t="shared" si="6"/>
        <v>0</v>
      </c>
      <c r="T11" s="306" t="e">
        <f t="shared" si="7"/>
        <v>#DIV/0!</v>
      </c>
      <c r="U11" s="163"/>
    </row>
    <row r="12" spans="1:24" s="69" customFormat="1" ht="12.75">
      <c r="A12" t="s">
        <v>231</v>
      </c>
      <c r="B12" t="s">
        <v>379</v>
      </c>
      <c r="C12" t="s">
        <v>278</v>
      </c>
      <c r="D12" t="s">
        <v>279</v>
      </c>
      <c r="E12">
        <v>1381</v>
      </c>
      <c r="F12">
        <v>1381</v>
      </c>
      <c r="G12" s="305">
        <f t="shared" si="0"/>
        <v>0</v>
      </c>
      <c r="H12" s="306">
        <f t="shared" si="1"/>
        <v>0</v>
      </c>
      <c r="I12">
        <v>0</v>
      </c>
      <c r="J12">
        <v>0</v>
      </c>
      <c r="K12" s="305">
        <f t="shared" si="2"/>
        <v>0</v>
      </c>
      <c r="L12" s="306" t="e">
        <f t="shared" si="3"/>
        <v>#DIV/0!</v>
      </c>
      <c r="M12">
        <v>0</v>
      </c>
      <c r="N12">
        <v>0</v>
      </c>
      <c r="O12" s="305">
        <f t="shared" si="4"/>
        <v>0</v>
      </c>
      <c r="P12" s="306" t="e">
        <f t="shared" si="5"/>
        <v>#DIV/0!</v>
      </c>
      <c r="Q12">
        <v>0</v>
      </c>
      <c r="R12">
        <v>0</v>
      </c>
      <c r="S12" s="305">
        <f t="shared" si="6"/>
        <v>0</v>
      </c>
      <c r="T12" s="306" t="e">
        <f t="shared" si="7"/>
        <v>#DIV/0!</v>
      </c>
      <c r="U12" s="163"/>
    </row>
    <row r="13" spans="1:24" s="69" customFormat="1" ht="12.75">
      <c r="A13" t="s">
        <v>231</v>
      </c>
      <c r="B13" t="s">
        <v>380</v>
      </c>
      <c r="C13" t="s">
        <v>240</v>
      </c>
      <c r="D13" t="s">
        <v>241</v>
      </c>
      <c r="E13">
        <v>9400</v>
      </c>
      <c r="F13">
        <v>9400</v>
      </c>
      <c r="G13" s="305">
        <f t="shared" si="0"/>
        <v>0</v>
      </c>
      <c r="H13" s="306">
        <f t="shared" si="1"/>
        <v>0</v>
      </c>
      <c r="I13">
        <v>6637.25</v>
      </c>
      <c r="J13">
        <v>6637.25</v>
      </c>
      <c r="K13" s="305">
        <f t="shared" si="2"/>
        <v>0</v>
      </c>
      <c r="L13" s="306">
        <f t="shared" si="3"/>
        <v>0</v>
      </c>
      <c r="M13">
        <v>0</v>
      </c>
      <c r="N13">
        <v>0</v>
      </c>
      <c r="O13" s="305">
        <f t="shared" si="4"/>
        <v>0</v>
      </c>
      <c r="P13" s="306" t="e">
        <f t="shared" si="5"/>
        <v>#DIV/0!</v>
      </c>
      <c r="Q13">
        <v>410.22</v>
      </c>
      <c r="R13">
        <v>410.22</v>
      </c>
      <c r="S13" s="305">
        <f t="shared" si="6"/>
        <v>0</v>
      </c>
      <c r="T13" s="306">
        <f t="shared" si="7"/>
        <v>0</v>
      </c>
      <c r="U13" s="163"/>
    </row>
    <row r="14" spans="1:24" s="165" customFormat="1" ht="12.75">
      <c r="A14" s="179" t="s">
        <v>161</v>
      </c>
      <c r="B14" s="187"/>
      <c r="C14" s="187"/>
      <c r="D14" s="187"/>
      <c r="E14" s="189"/>
      <c r="F14" s="285"/>
      <c r="G14" s="167"/>
      <c r="H14" s="167"/>
      <c r="I14" s="172"/>
      <c r="J14" s="166"/>
      <c r="K14" s="167"/>
      <c r="L14" s="167"/>
      <c r="M14" s="172"/>
      <c r="N14" s="166"/>
      <c r="O14" s="167"/>
      <c r="P14" s="167"/>
      <c r="Q14" s="172"/>
      <c r="R14" s="166"/>
      <c r="S14" s="167"/>
      <c r="T14" s="167"/>
      <c r="U14" s="166"/>
    </row>
    <row r="15" spans="1:24" s="68" customFormat="1">
      <c r="A15" s="116"/>
      <c r="B15" s="115"/>
      <c r="C15" s="118"/>
      <c r="D15" s="117"/>
      <c r="E15" s="214"/>
      <c r="F15" s="285"/>
      <c r="G15" s="161"/>
      <c r="H15" s="161"/>
      <c r="I15" s="172"/>
      <c r="J15" s="161"/>
      <c r="K15" s="161"/>
      <c r="L15" s="161"/>
      <c r="M15" s="172"/>
      <c r="N15" s="161"/>
      <c r="O15" s="161"/>
      <c r="P15" s="161"/>
      <c r="Q15" s="172"/>
      <c r="R15" s="161"/>
      <c r="S15" s="161"/>
      <c r="T15" s="161"/>
      <c r="U15" s="63"/>
    </row>
    <row r="16" spans="1:24" s="69" customFormat="1">
      <c r="A16" s="116"/>
      <c r="B16" s="115"/>
      <c r="C16" s="118"/>
      <c r="D16" s="117"/>
      <c r="E16" s="215">
        <f>SUM(E2:E15)</f>
        <v>163035</v>
      </c>
      <c r="F16" s="286">
        <f>SUM(F2:F15)</f>
        <v>163035</v>
      </c>
      <c r="G16" s="174">
        <f>SUM(G2:G15)</f>
        <v>0</v>
      </c>
      <c r="H16" s="306">
        <f>ROUND(G16/E16,10)</f>
        <v>0</v>
      </c>
      <c r="I16" s="173">
        <f>SUM(I2:I15)</f>
        <v>13525.02</v>
      </c>
      <c r="J16" s="174">
        <f>SUM(J2:J15)</f>
        <v>13525.02</v>
      </c>
      <c r="K16" s="174">
        <f>SUM(K2:K15)</f>
        <v>0</v>
      </c>
      <c r="L16" s="290">
        <f>ROUND(K16/I16,10)</f>
        <v>0</v>
      </c>
      <c r="M16" s="173">
        <f>SUM(M2:M15)</f>
        <v>0</v>
      </c>
      <c r="N16" s="174">
        <f>SUM(N2:N15)</f>
        <v>0</v>
      </c>
      <c r="O16" s="174">
        <f>SUM(O2:O15)</f>
        <v>0</v>
      </c>
      <c r="P16" s="290" t="e">
        <f>ROUND(O16/M16,10)</f>
        <v>#DIV/0!</v>
      </c>
      <c r="Q16" s="173">
        <f>SUM(Q2:Q15)</f>
        <v>396.11</v>
      </c>
      <c r="R16" s="174">
        <f>SUM(R2:R15)</f>
        <v>396.11</v>
      </c>
      <c r="S16" s="174">
        <f t="shared" ref="S16" si="8">SUM(S2:S15)</f>
        <v>0</v>
      </c>
      <c r="T16" s="290">
        <f>ROUND(S16/Q16,10)</f>
        <v>0</v>
      </c>
      <c r="U16" s="174">
        <f>SUM(U2:U15)</f>
        <v>0</v>
      </c>
    </row>
    <row r="17" spans="1:21">
      <c r="A17" s="116"/>
      <c r="B17" s="115"/>
      <c r="C17" s="118"/>
      <c r="D17" s="117"/>
      <c r="E17" s="117"/>
      <c r="F17" s="287"/>
      <c r="G17" s="168"/>
      <c r="H17" s="168"/>
      <c r="I17" s="169"/>
      <c r="J17" s="115"/>
      <c r="K17" s="115"/>
      <c r="L17" s="115"/>
      <c r="M17" s="169"/>
      <c r="N17" s="169"/>
      <c r="O17" s="169"/>
      <c r="P17" s="169"/>
      <c r="Q17" s="169"/>
      <c r="R17" s="169"/>
      <c r="S17" s="169"/>
      <c r="T17" s="169"/>
      <c r="U17" s="169"/>
    </row>
    <row r="18" spans="1:21">
      <c r="A18" s="116"/>
      <c r="B18" s="115"/>
      <c r="C18" s="118"/>
      <c r="D18" s="117"/>
      <c r="E18" s="117"/>
      <c r="F18" s="287"/>
      <c r="G18" s="168"/>
      <c r="H18" s="168"/>
      <c r="I18" s="169"/>
      <c r="J18" s="115"/>
      <c r="K18" s="115"/>
      <c r="L18" s="115"/>
      <c r="M18" s="169"/>
      <c r="N18" s="169"/>
      <c r="O18" s="169"/>
      <c r="P18" s="169"/>
      <c r="Q18" s="169"/>
      <c r="R18" s="169"/>
      <c r="S18" s="169"/>
      <c r="T18" s="169"/>
      <c r="U18" s="169"/>
    </row>
    <row r="20" spans="1:21">
      <c r="A20" s="72"/>
      <c r="C20" s="73"/>
      <c r="Q20" s="70"/>
    </row>
    <row r="22" spans="1:21">
      <c r="C22"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4" sqref="C14"/>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2"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78" t="s">
        <v>177</v>
      </c>
      <c r="F1" s="3" t="s">
        <v>116</v>
      </c>
      <c r="G1" s="164" t="s">
        <v>175</v>
      </c>
      <c r="H1" s="64" t="s">
        <v>160</v>
      </c>
    </row>
    <row r="2" spans="1:8" s="57" customFormat="1" ht="25.5" customHeight="1">
      <c r="A2" s="2" t="s">
        <v>231</v>
      </c>
      <c r="B2" t="s">
        <v>372</v>
      </c>
      <c r="C2" t="s">
        <v>373</v>
      </c>
      <c r="D2">
        <v>346.63</v>
      </c>
      <c r="E2">
        <v>346.63</v>
      </c>
      <c r="F2" s="283">
        <f>D2-E2</f>
        <v>0</v>
      </c>
      <c r="G2" s="291">
        <f>ROUND(F2/D2,10)</f>
        <v>0</v>
      </c>
      <c r="H2" s="64"/>
    </row>
    <row r="3" spans="1:8" s="57" customFormat="1" ht="11.25" customHeight="1">
      <c r="D3" s="65"/>
      <c r="E3" s="279"/>
      <c r="F3" s="65"/>
      <c r="G3" s="65"/>
    </row>
    <row r="4" spans="1:8" s="57" customFormat="1" ht="19.5" customHeight="1" thickBot="1">
      <c r="C4" s="4" t="s">
        <v>168</v>
      </c>
      <c r="D4" s="5">
        <f>SUM(D2:D3)</f>
        <v>346.63</v>
      </c>
      <c r="E4" s="280">
        <f>SUM(E2:E3)</f>
        <v>346.63</v>
      </c>
      <c r="F4" s="5">
        <f>SUM(F2:F3)</f>
        <v>0</v>
      </c>
      <c r="G4" s="292">
        <f>ROUND(F4/D4,10)</f>
        <v>0</v>
      </c>
    </row>
    <row r="5" spans="1:8" s="57" customFormat="1" ht="13.5" thickTop="1">
      <c r="E5" s="281"/>
    </row>
    <row r="6" spans="1:8" s="57" customFormat="1" ht="13.5" thickBot="1">
      <c r="E6" s="281"/>
    </row>
    <row r="7" spans="1:8" s="57" customFormat="1" ht="13.5" thickBot="1">
      <c r="A7" s="10" t="s">
        <v>183</v>
      </c>
      <c r="B7" s="10"/>
      <c r="C7" s="56"/>
      <c r="D7" s="66"/>
      <c r="E7" s="275"/>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2"/>
  <sheetViews>
    <sheetView zoomScaleNormal="100" workbookViewId="0">
      <pane xSplit="2" ySplit="1" topLeftCell="C2" activePane="bottomRight" state="frozen"/>
      <selection pane="topRight" activeCell="C1" sqref="C1"/>
      <selection pane="bottomLeft" activeCell="A2" sqref="A2"/>
      <selection pane="bottomRight" activeCell="I7" sqref="I7"/>
    </sheetView>
  </sheetViews>
  <sheetFormatPr defaultColWidth="8.85546875" defaultRowHeight="12.75"/>
  <cols>
    <col min="1" max="1" width="14.42578125" style="56" customWidth="1"/>
    <col min="2" max="2" width="32.28515625" style="56" bestFit="1" customWidth="1"/>
    <col min="3" max="3" width="14" style="275"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1" t="s">
        <v>184</v>
      </c>
      <c r="D1" s="11" t="s">
        <v>185</v>
      </c>
      <c r="E1" s="11" t="s">
        <v>186</v>
      </c>
      <c r="F1" s="201" t="s">
        <v>187</v>
      </c>
      <c r="G1" s="207" t="s">
        <v>188</v>
      </c>
      <c r="H1" s="7" t="s">
        <v>189</v>
      </c>
      <c r="I1" s="8" t="s">
        <v>190</v>
      </c>
      <c r="J1" s="202" t="s">
        <v>191</v>
      </c>
      <c r="K1" s="202" t="s">
        <v>192</v>
      </c>
      <c r="L1" s="205" t="s">
        <v>193</v>
      </c>
      <c r="M1" s="207" t="s">
        <v>194</v>
      </c>
      <c r="N1" s="207" t="s">
        <v>195</v>
      </c>
      <c r="O1" s="207" t="s">
        <v>196</v>
      </c>
      <c r="P1" s="7" t="s">
        <v>197</v>
      </c>
      <c r="Q1" s="8" t="s">
        <v>190</v>
      </c>
      <c r="R1" s="7" t="s">
        <v>198</v>
      </c>
      <c r="S1" s="8" t="s">
        <v>190</v>
      </c>
      <c r="T1" s="7" t="s">
        <v>199</v>
      </c>
      <c r="U1" s="8" t="s">
        <v>190</v>
      </c>
      <c r="V1" s="8" t="s">
        <v>167</v>
      </c>
    </row>
    <row r="2" spans="1:22">
      <c r="A2" t="s">
        <v>350</v>
      </c>
      <c r="B2" t="s">
        <v>351</v>
      </c>
      <c r="C2">
        <v>1495</v>
      </c>
      <c r="D2" s="1">
        <v>42871</v>
      </c>
      <c r="E2" t="s">
        <v>376</v>
      </c>
      <c r="F2">
        <v>961.83</v>
      </c>
      <c r="G2">
        <v>961.83</v>
      </c>
      <c r="H2" s="216">
        <f t="shared" ref="H2:H14" si="0">F2-G2</f>
        <v>0</v>
      </c>
      <c r="I2" s="295">
        <f>ROUND(H2/F2,10)</f>
        <v>0</v>
      </c>
      <c r="J2">
        <v>861.4</v>
      </c>
      <c r="K2">
        <v>861.4</v>
      </c>
      <c r="L2">
        <v>100.43</v>
      </c>
      <c r="M2">
        <v>861.4</v>
      </c>
      <c r="N2">
        <v>861.4</v>
      </c>
      <c r="O2">
        <v>100.43</v>
      </c>
      <c r="P2" s="210">
        <f t="shared" ref="P2:P14" si="1">J2-N2</f>
        <v>0</v>
      </c>
      <c r="Q2" s="293">
        <f>ROUND(P2/J2,10)</f>
        <v>0</v>
      </c>
      <c r="R2" s="210">
        <f>K2-M2</f>
        <v>0</v>
      </c>
      <c r="S2" s="293">
        <f>ROUND(R2/K2,10)</f>
        <v>0</v>
      </c>
      <c r="T2" s="210">
        <f>L2-O2</f>
        <v>0</v>
      </c>
      <c r="U2" s="293">
        <f>ROUND(T2/L2,10)</f>
        <v>0</v>
      </c>
      <c r="V2" s="8"/>
    </row>
    <row r="3" spans="1:22">
      <c r="A3" t="s">
        <v>352</v>
      </c>
      <c r="B3" t="s">
        <v>353</v>
      </c>
      <c r="C3">
        <v>3329</v>
      </c>
      <c r="D3" s="1">
        <v>42859</v>
      </c>
      <c r="E3" t="s">
        <v>376</v>
      </c>
      <c r="F3">
        <v>1285.06</v>
      </c>
      <c r="G3">
        <v>1285.06</v>
      </c>
      <c r="H3" s="216">
        <f t="shared" si="0"/>
        <v>0</v>
      </c>
      <c r="I3" s="295">
        <f t="shared" ref="I3:I16" si="2">ROUND(H3/F3,10)</f>
        <v>0</v>
      </c>
      <c r="J3">
        <v>1148.6099999999999</v>
      </c>
      <c r="K3">
        <v>1148.6099999999999</v>
      </c>
      <c r="L3">
        <v>136.44999999999999</v>
      </c>
      <c r="M3">
        <v>1148.6099999999999</v>
      </c>
      <c r="N3">
        <v>1148.6099999999999</v>
      </c>
      <c r="O3">
        <v>136.44999999999999</v>
      </c>
      <c r="P3" s="210">
        <f t="shared" si="1"/>
        <v>0</v>
      </c>
      <c r="Q3" s="293">
        <f t="shared" ref="Q3:Q16" si="3">ROUND(P3/J3,10)</f>
        <v>0</v>
      </c>
      <c r="R3" s="210">
        <f t="shared" ref="R3:R14" si="4">K3-M3</f>
        <v>0</v>
      </c>
      <c r="S3" s="293">
        <f t="shared" ref="S3:S14" si="5">ROUND(R3/K3,10)</f>
        <v>0</v>
      </c>
      <c r="T3" s="210">
        <f t="shared" ref="T3:T14" si="6">L3-O3</f>
        <v>0</v>
      </c>
      <c r="U3" s="293">
        <f t="shared" ref="U3:U14" si="7">ROUND(T3/L3,10)</f>
        <v>0</v>
      </c>
      <c r="V3" s="8"/>
    </row>
    <row r="4" spans="1:22">
      <c r="A4" t="s">
        <v>234</v>
      </c>
      <c r="B4" t="s">
        <v>235</v>
      </c>
      <c r="C4">
        <v>16586</v>
      </c>
      <c r="D4" s="1">
        <v>42878</v>
      </c>
      <c r="E4" t="s">
        <v>376</v>
      </c>
      <c r="F4">
        <v>426.83</v>
      </c>
      <c r="G4">
        <v>426.83</v>
      </c>
      <c r="H4" s="216">
        <f t="shared" si="0"/>
        <v>0</v>
      </c>
      <c r="I4" s="295">
        <f t="shared" si="2"/>
        <v>0</v>
      </c>
      <c r="J4">
        <v>391.78</v>
      </c>
      <c r="K4">
        <v>391.78</v>
      </c>
      <c r="L4">
        <v>35.049999999999997</v>
      </c>
      <c r="M4">
        <v>391.78</v>
      </c>
      <c r="N4">
        <v>391.78</v>
      </c>
      <c r="O4">
        <v>35.049999999999997</v>
      </c>
      <c r="P4" s="210">
        <f t="shared" si="1"/>
        <v>0</v>
      </c>
      <c r="Q4" s="293">
        <f t="shared" si="3"/>
        <v>0</v>
      </c>
      <c r="R4" s="210">
        <f t="shared" si="4"/>
        <v>0</v>
      </c>
      <c r="S4" s="293">
        <f t="shared" si="5"/>
        <v>0</v>
      </c>
      <c r="T4" s="210">
        <f t="shared" si="6"/>
        <v>0</v>
      </c>
      <c r="U4" s="293">
        <f t="shared" si="7"/>
        <v>0</v>
      </c>
      <c r="V4" s="8"/>
    </row>
    <row r="5" spans="1:22">
      <c r="A5" t="s">
        <v>234</v>
      </c>
      <c r="B5" t="s">
        <v>235</v>
      </c>
      <c r="C5">
        <v>16586</v>
      </c>
      <c r="D5" s="1">
        <v>42878</v>
      </c>
      <c r="E5" t="s">
        <v>376</v>
      </c>
      <c r="F5">
        <v>586.9</v>
      </c>
      <c r="G5">
        <v>586.9</v>
      </c>
      <c r="H5" s="216">
        <f t="shared" si="0"/>
        <v>0</v>
      </c>
      <c r="I5" s="295">
        <f t="shared" si="2"/>
        <v>0</v>
      </c>
      <c r="J5">
        <v>538.70000000000005</v>
      </c>
      <c r="K5">
        <v>538.70000000000005</v>
      </c>
      <c r="L5">
        <v>48.2</v>
      </c>
      <c r="M5">
        <v>538.70000000000005</v>
      </c>
      <c r="N5">
        <v>538.70000000000005</v>
      </c>
      <c r="O5">
        <v>48.2</v>
      </c>
      <c r="P5" s="210">
        <f t="shared" si="1"/>
        <v>0</v>
      </c>
      <c r="Q5" s="293">
        <f t="shared" si="3"/>
        <v>0</v>
      </c>
      <c r="R5" s="210">
        <f t="shared" si="4"/>
        <v>0</v>
      </c>
      <c r="S5" s="293">
        <f t="shared" si="5"/>
        <v>0</v>
      </c>
      <c r="T5" s="210">
        <f t="shared" si="6"/>
        <v>0</v>
      </c>
      <c r="U5" s="293">
        <f t="shared" si="7"/>
        <v>0</v>
      </c>
      <c r="V5" s="8"/>
    </row>
    <row r="6" spans="1:22">
      <c r="A6" t="s">
        <v>238</v>
      </c>
      <c r="B6" t="s">
        <v>239</v>
      </c>
      <c r="C6">
        <v>33706</v>
      </c>
      <c r="D6" s="1">
        <v>43187</v>
      </c>
      <c r="E6" t="s">
        <v>377</v>
      </c>
      <c r="F6">
        <v>0</v>
      </c>
      <c r="G6">
        <v>0</v>
      </c>
      <c r="H6" s="216">
        <f t="shared" si="0"/>
        <v>0</v>
      </c>
      <c r="I6" s="295" t="e">
        <f t="shared" si="2"/>
        <v>#DIV/0!</v>
      </c>
      <c r="J6">
        <v>0</v>
      </c>
      <c r="K6">
        <v>0</v>
      </c>
      <c r="L6">
        <v>0</v>
      </c>
      <c r="M6">
        <v>0</v>
      </c>
      <c r="N6">
        <v>0</v>
      </c>
      <c r="O6">
        <v>0</v>
      </c>
      <c r="P6" s="210">
        <f t="shared" si="1"/>
        <v>0</v>
      </c>
      <c r="Q6" s="293" t="e">
        <f t="shared" si="3"/>
        <v>#DIV/0!</v>
      </c>
      <c r="R6" s="210">
        <f t="shared" si="4"/>
        <v>0</v>
      </c>
      <c r="S6" s="293" t="e">
        <f t="shared" si="5"/>
        <v>#DIV/0!</v>
      </c>
      <c r="T6" s="210">
        <f t="shared" si="6"/>
        <v>0</v>
      </c>
      <c r="U6" s="293" t="e">
        <f t="shared" si="7"/>
        <v>#DIV/0!</v>
      </c>
      <c r="V6" s="8"/>
    </row>
    <row r="7" spans="1:22">
      <c r="A7" t="s">
        <v>240</v>
      </c>
      <c r="B7" t="s">
        <v>241</v>
      </c>
      <c r="C7">
        <v>9400</v>
      </c>
      <c r="D7" s="1">
        <v>43185</v>
      </c>
      <c r="E7" t="s">
        <v>380</v>
      </c>
      <c r="F7">
        <v>0</v>
      </c>
      <c r="G7">
        <v>0</v>
      </c>
      <c r="H7" s="216">
        <f t="shared" si="0"/>
        <v>0</v>
      </c>
      <c r="I7" s="295" t="e">
        <f t="shared" si="2"/>
        <v>#DIV/0!</v>
      </c>
      <c r="J7">
        <v>0</v>
      </c>
      <c r="K7">
        <v>0</v>
      </c>
      <c r="L7">
        <v>0</v>
      </c>
      <c r="M7">
        <v>0</v>
      </c>
      <c r="N7">
        <v>0</v>
      </c>
      <c r="O7">
        <v>0</v>
      </c>
      <c r="P7" s="210">
        <f t="shared" si="1"/>
        <v>0</v>
      </c>
      <c r="Q7" s="293" t="e">
        <f t="shared" si="3"/>
        <v>#DIV/0!</v>
      </c>
      <c r="R7" s="210">
        <f t="shared" si="4"/>
        <v>0</v>
      </c>
      <c r="S7" s="293" t="e">
        <f t="shared" si="5"/>
        <v>#DIV/0!</v>
      </c>
      <c r="T7" s="210">
        <f t="shared" si="6"/>
        <v>0</v>
      </c>
      <c r="U7" s="293" t="e">
        <f t="shared" si="7"/>
        <v>#DIV/0!</v>
      </c>
      <c r="V7" s="8"/>
    </row>
    <row r="8" spans="1:22">
      <c r="A8" t="s">
        <v>278</v>
      </c>
      <c r="B8" t="s">
        <v>279</v>
      </c>
      <c r="C8">
        <v>1381</v>
      </c>
      <c r="D8" s="1">
        <v>42860</v>
      </c>
      <c r="E8" t="s">
        <v>379</v>
      </c>
      <c r="F8">
        <v>2659.56</v>
      </c>
      <c r="G8">
        <v>2659.56</v>
      </c>
      <c r="H8" s="216">
        <f t="shared" si="0"/>
        <v>0</v>
      </c>
      <c r="I8" s="295">
        <f t="shared" si="2"/>
        <v>0</v>
      </c>
      <c r="J8">
        <v>2535.7399999999998</v>
      </c>
      <c r="K8">
        <v>2535.7399999999998</v>
      </c>
      <c r="L8">
        <v>123.82</v>
      </c>
      <c r="M8">
        <v>2535.7399999999998</v>
      </c>
      <c r="N8">
        <v>2535.7399999999998</v>
      </c>
      <c r="O8">
        <v>123.82</v>
      </c>
      <c r="P8" s="210">
        <f t="shared" si="1"/>
        <v>0</v>
      </c>
      <c r="Q8" s="293">
        <f t="shared" si="3"/>
        <v>0</v>
      </c>
      <c r="R8" s="210">
        <f t="shared" si="4"/>
        <v>0</v>
      </c>
      <c r="S8" s="293">
        <f t="shared" si="5"/>
        <v>0</v>
      </c>
      <c r="T8" s="210">
        <f t="shared" si="6"/>
        <v>0</v>
      </c>
      <c r="U8" s="293">
        <f t="shared" si="7"/>
        <v>0</v>
      </c>
      <c r="V8" s="8"/>
    </row>
    <row r="9" spans="1:22">
      <c r="A9" t="s">
        <v>268</v>
      </c>
      <c r="B9" t="s">
        <v>269</v>
      </c>
      <c r="C9">
        <v>3900</v>
      </c>
      <c r="D9" s="1">
        <v>42877</v>
      </c>
      <c r="E9" t="s">
        <v>378</v>
      </c>
      <c r="F9">
        <v>1369.44</v>
      </c>
      <c r="G9">
        <v>1369.44</v>
      </c>
      <c r="H9" s="216">
        <f t="shared" si="0"/>
        <v>0</v>
      </c>
      <c r="I9" s="295">
        <f t="shared" si="2"/>
        <v>0</v>
      </c>
      <c r="J9">
        <v>1369.44</v>
      </c>
      <c r="K9">
        <v>1369.44</v>
      </c>
      <c r="L9">
        <v>0</v>
      </c>
      <c r="M9">
        <v>1369.44</v>
      </c>
      <c r="N9">
        <v>1369.44</v>
      </c>
      <c r="O9">
        <v>0</v>
      </c>
      <c r="P9" s="210">
        <f t="shared" si="1"/>
        <v>0</v>
      </c>
      <c r="Q9" s="293">
        <f t="shared" si="3"/>
        <v>0</v>
      </c>
      <c r="R9" s="210">
        <f t="shared" si="4"/>
        <v>0</v>
      </c>
      <c r="S9" s="293">
        <f t="shared" si="5"/>
        <v>0</v>
      </c>
      <c r="T9" s="210">
        <f t="shared" si="6"/>
        <v>0</v>
      </c>
      <c r="U9" s="293" t="e">
        <f t="shared" si="7"/>
        <v>#DIV/0!</v>
      </c>
      <c r="V9" s="8"/>
    </row>
    <row r="10" spans="1:22">
      <c r="A10" t="s">
        <v>262</v>
      </c>
      <c r="B10" t="s">
        <v>263</v>
      </c>
      <c r="C10">
        <v>24600</v>
      </c>
      <c r="D10" s="1">
        <v>43004</v>
      </c>
      <c r="E10" t="s">
        <v>378</v>
      </c>
      <c r="F10">
        <v>90.66</v>
      </c>
      <c r="G10">
        <v>90.66</v>
      </c>
      <c r="H10" s="216">
        <f t="shared" si="0"/>
        <v>0</v>
      </c>
      <c r="I10" s="295">
        <f t="shared" si="2"/>
        <v>0</v>
      </c>
      <c r="J10">
        <v>90.66</v>
      </c>
      <c r="K10">
        <v>90.66</v>
      </c>
      <c r="L10">
        <v>0</v>
      </c>
      <c r="M10">
        <v>90.66</v>
      </c>
      <c r="N10">
        <v>90.66</v>
      </c>
      <c r="O10">
        <v>0</v>
      </c>
      <c r="P10" s="210">
        <f t="shared" si="1"/>
        <v>0</v>
      </c>
      <c r="Q10" s="293">
        <f t="shared" si="3"/>
        <v>0</v>
      </c>
      <c r="R10" s="210">
        <f t="shared" si="4"/>
        <v>0</v>
      </c>
      <c r="S10" s="293">
        <f t="shared" si="5"/>
        <v>0</v>
      </c>
      <c r="T10" s="210">
        <f t="shared" si="6"/>
        <v>0</v>
      </c>
      <c r="U10" s="293" t="e">
        <f t="shared" si="7"/>
        <v>#DIV/0!</v>
      </c>
      <c r="V10" s="8"/>
    </row>
    <row r="11" spans="1:22">
      <c r="A11" t="s">
        <v>262</v>
      </c>
      <c r="B11" t="s">
        <v>263</v>
      </c>
      <c r="C11">
        <v>24600</v>
      </c>
      <c r="D11" s="1">
        <v>43096</v>
      </c>
      <c r="E11" t="s">
        <v>378</v>
      </c>
      <c r="F11">
        <v>221.4</v>
      </c>
      <c r="G11">
        <v>221.4</v>
      </c>
      <c r="H11" s="216">
        <f t="shared" si="0"/>
        <v>0</v>
      </c>
      <c r="I11" s="295">
        <f t="shared" si="2"/>
        <v>0</v>
      </c>
      <c r="J11">
        <v>221.4</v>
      </c>
      <c r="K11">
        <v>221.4</v>
      </c>
      <c r="L11">
        <v>0</v>
      </c>
      <c r="M11">
        <v>221.4</v>
      </c>
      <c r="N11">
        <v>221.4</v>
      </c>
      <c r="O11">
        <v>0</v>
      </c>
      <c r="P11" s="210">
        <f t="shared" si="1"/>
        <v>0</v>
      </c>
      <c r="Q11" s="293">
        <f t="shared" si="3"/>
        <v>0</v>
      </c>
      <c r="R11" s="210">
        <f t="shared" si="4"/>
        <v>0</v>
      </c>
      <c r="S11" s="293">
        <f t="shared" si="5"/>
        <v>0</v>
      </c>
      <c r="T11" s="210">
        <f t="shared" si="6"/>
        <v>0</v>
      </c>
      <c r="U11" s="293" t="e">
        <f t="shared" si="7"/>
        <v>#DIV/0!</v>
      </c>
      <c r="V11" s="8"/>
    </row>
    <row r="12" spans="1:22">
      <c r="A12" t="s">
        <v>262</v>
      </c>
      <c r="B12" t="s">
        <v>263</v>
      </c>
      <c r="C12">
        <v>24600</v>
      </c>
      <c r="D12" s="1">
        <v>42921</v>
      </c>
      <c r="E12" t="s">
        <v>378</v>
      </c>
      <c r="F12">
        <v>59.01</v>
      </c>
      <c r="G12">
        <v>59.01</v>
      </c>
      <c r="H12" s="216">
        <f t="shared" si="0"/>
        <v>0</v>
      </c>
      <c r="I12" s="295">
        <f t="shared" si="2"/>
        <v>0</v>
      </c>
      <c r="J12">
        <v>59.01</v>
      </c>
      <c r="K12">
        <v>59.01</v>
      </c>
      <c r="L12">
        <v>0</v>
      </c>
      <c r="M12">
        <v>59.01</v>
      </c>
      <c r="N12">
        <v>59.01</v>
      </c>
      <c r="O12">
        <v>0</v>
      </c>
      <c r="P12" s="210">
        <f t="shared" si="1"/>
        <v>0</v>
      </c>
      <c r="Q12" s="293">
        <f t="shared" si="3"/>
        <v>0</v>
      </c>
      <c r="R12" s="210">
        <f t="shared" si="4"/>
        <v>0</v>
      </c>
      <c r="S12" s="293">
        <f t="shared" si="5"/>
        <v>0</v>
      </c>
      <c r="T12" s="210">
        <f t="shared" si="6"/>
        <v>0</v>
      </c>
      <c r="U12" s="293" t="e">
        <f t="shared" si="7"/>
        <v>#DIV/0!</v>
      </c>
      <c r="V12" s="8"/>
    </row>
    <row r="13" spans="1:22">
      <c r="A13" t="s">
        <v>372</v>
      </c>
      <c r="B13" t="s">
        <v>373</v>
      </c>
      <c r="C13">
        <v>293091.08</v>
      </c>
      <c r="D13" s="1">
        <v>43160</v>
      </c>
      <c r="E13" t="s">
        <v>378</v>
      </c>
      <c r="F13">
        <v>0</v>
      </c>
      <c r="G13">
        <v>0</v>
      </c>
      <c r="H13" s="216">
        <f t="shared" si="0"/>
        <v>0</v>
      </c>
      <c r="I13" s="295" t="e">
        <f t="shared" si="2"/>
        <v>#DIV/0!</v>
      </c>
      <c r="J13">
        <v>0</v>
      </c>
      <c r="K13">
        <v>0</v>
      </c>
      <c r="L13">
        <v>0</v>
      </c>
      <c r="M13">
        <v>0</v>
      </c>
      <c r="N13">
        <v>0</v>
      </c>
      <c r="O13">
        <v>0</v>
      </c>
      <c r="P13" s="210">
        <f t="shared" si="1"/>
        <v>0</v>
      </c>
      <c r="Q13" s="293" t="e">
        <f t="shared" si="3"/>
        <v>#DIV/0!</v>
      </c>
      <c r="R13" s="210">
        <f t="shared" si="4"/>
        <v>0</v>
      </c>
      <c r="S13" s="293" t="e">
        <f t="shared" si="5"/>
        <v>#DIV/0!</v>
      </c>
      <c r="T13" s="210">
        <f t="shared" si="6"/>
        <v>0</v>
      </c>
      <c r="U13" s="293" t="e">
        <f t="shared" si="7"/>
        <v>#DIV/0!</v>
      </c>
      <c r="V13" s="8"/>
    </row>
    <row r="14" spans="1:22">
      <c r="A14" t="s">
        <v>300</v>
      </c>
      <c r="B14" t="s">
        <v>301</v>
      </c>
      <c r="C14">
        <v>2852</v>
      </c>
      <c r="D14" s="1">
        <v>42877</v>
      </c>
      <c r="E14" t="s">
        <v>376</v>
      </c>
      <c r="F14">
        <v>779.82</v>
      </c>
      <c r="G14">
        <v>779.82</v>
      </c>
      <c r="H14" s="216">
        <f t="shared" si="0"/>
        <v>0</v>
      </c>
      <c r="I14" s="295">
        <f t="shared" si="2"/>
        <v>0</v>
      </c>
      <c r="J14">
        <v>711.41</v>
      </c>
      <c r="K14">
        <v>711.41</v>
      </c>
      <c r="L14">
        <v>68.41</v>
      </c>
      <c r="M14">
        <v>711.41</v>
      </c>
      <c r="N14">
        <v>711.41</v>
      </c>
      <c r="O14">
        <v>68.41</v>
      </c>
      <c r="P14" s="210">
        <f t="shared" si="1"/>
        <v>0</v>
      </c>
      <c r="Q14" s="293">
        <f t="shared" si="3"/>
        <v>0</v>
      </c>
      <c r="R14" s="210">
        <f t="shared" si="4"/>
        <v>0</v>
      </c>
      <c r="S14" s="293">
        <f t="shared" si="5"/>
        <v>0</v>
      </c>
      <c r="T14" s="210">
        <f t="shared" si="6"/>
        <v>0</v>
      </c>
      <c r="U14" s="293">
        <f t="shared" si="7"/>
        <v>0</v>
      </c>
      <c r="V14" s="8"/>
    </row>
    <row r="15" spans="1:22">
      <c r="A15" s="179" t="s">
        <v>161</v>
      </c>
      <c r="B15" s="200"/>
      <c r="C15" s="272"/>
      <c r="D15" s="191"/>
      <c r="E15" s="190"/>
      <c r="F15" s="201"/>
      <c r="G15" s="208"/>
      <c r="H15" s="210">
        <f t="shared" ref="H15" si="8">F15-G15</f>
        <v>0</v>
      </c>
      <c r="I15" s="295" t="e">
        <f t="shared" si="2"/>
        <v>#DIV/0!</v>
      </c>
      <c r="J15" s="203"/>
      <c r="K15" s="206"/>
      <c r="L15" s="201"/>
      <c r="M15" s="208"/>
      <c r="N15" s="208"/>
      <c r="O15" s="208"/>
      <c r="P15" s="210">
        <f t="shared" ref="P15" si="9">J15-N15</f>
        <v>0</v>
      </c>
      <c r="Q15" s="293" t="e">
        <f t="shared" si="3"/>
        <v>#DIV/0!</v>
      </c>
      <c r="R15" s="293"/>
      <c r="S15" s="293" t="e">
        <f t="shared" ref="S15" si="10">ROUND(R15/K15,10)</f>
        <v>#DIV/0!</v>
      </c>
      <c r="T15" s="293"/>
      <c r="U15" s="293" t="e">
        <f t="shared" ref="U15" si="11">ROUND(T15/L15,10)</f>
        <v>#DIV/0!</v>
      </c>
      <c r="V15" s="8"/>
    </row>
    <row r="16" spans="1:22" ht="13.5" thickBot="1">
      <c r="A16" s="192"/>
      <c r="B16" s="193"/>
      <c r="C16" s="273"/>
      <c r="D16" s="194"/>
      <c r="E16" s="194"/>
      <c r="F16" s="182">
        <f>SUM(F2:F15)</f>
        <v>8440.51</v>
      </c>
      <c r="G16" s="181">
        <f>SUM(G2:G15)</f>
        <v>8440.51</v>
      </c>
      <c r="H16" s="12">
        <f>SUM(H2:H15)</f>
        <v>0</v>
      </c>
      <c r="I16" s="296">
        <f t="shared" si="2"/>
        <v>0</v>
      </c>
      <c r="J16" s="204">
        <f t="shared" ref="J16:P16" si="12">SUM(J2:J15)</f>
        <v>7928.15</v>
      </c>
      <c r="K16" s="182">
        <f t="shared" si="12"/>
        <v>7928.15</v>
      </c>
      <c r="L16" s="204">
        <f t="shared" si="12"/>
        <v>512.36</v>
      </c>
      <c r="M16" s="209">
        <f t="shared" si="12"/>
        <v>7928.15</v>
      </c>
      <c r="N16" s="209">
        <f t="shared" si="12"/>
        <v>7928.15</v>
      </c>
      <c r="O16" s="209">
        <f t="shared" si="12"/>
        <v>512.36</v>
      </c>
      <c r="P16" s="9">
        <f t="shared" si="12"/>
        <v>0</v>
      </c>
      <c r="Q16" s="294">
        <f t="shared" si="3"/>
        <v>0</v>
      </c>
      <c r="R16" s="9">
        <f>SUM(R2:R15)</f>
        <v>0</v>
      </c>
      <c r="S16" s="294">
        <f>ROUND(R16/K16,10)</f>
        <v>0</v>
      </c>
      <c r="T16" s="294"/>
      <c r="U16" s="294">
        <f>ROUND(T16/L16,10)</f>
        <v>0</v>
      </c>
      <c r="V16" s="192"/>
    </row>
    <row r="17" spans="1:22" ht="13.5" thickTop="1">
      <c r="A17" s="192"/>
      <c r="B17" s="193"/>
      <c r="C17" s="274"/>
      <c r="D17" s="196"/>
      <c r="E17" s="196"/>
      <c r="F17" s="13"/>
      <c r="G17" s="13"/>
      <c r="H17" s="13"/>
      <c r="I17" s="13"/>
      <c r="J17" s="197"/>
      <c r="K17" s="13"/>
      <c r="L17" s="197"/>
      <c r="M17" s="195"/>
      <c r="N17" s="195"/>
      <c r="O17" s="195"/>
      <c r="P17" s="195"/>
      <c r="Q17" s="195"/>
      <c r="R17" s="195"/>
      <c r="S17" s="195"/>
      <c r="T17" s="195"/>
      <c r="U17" s="195"/>
      <c r="V17" s="192"/>
    </row>
    <row r="18" spans="1:22">
      <c r="A18" s="192"/>
      <c r="B18" s="193"/>
      <c r="C18" s="274"/>
      <c r="D18" s="196"/>
      <c r="E18" s="196"/>
      <c r="F18" s="13"/>
      <c r="G18" s="13"/>
      <c r="H18" s="13"/>
      <c r="I18" s="13"/>
      <c r="J18" s="195"/>
      <c r="K18" s="13"/>
      <c r="L18" s="195"/>
      <c r="M18" s="195"/>
      <c r="N18" s="195"/>
      <c r="O18" s="195"/>
      <c r="P18" s="195"/>
      <c r="Q18" s="195"/>
      <c r="R18" s="195"/>
      <c r="S18" s="195"/>
      <c r="T18" s="195"/>
      <c r="U18" s="195"/>
      <c r="V18" s="192"/>
    </row>
    <row r="19" spans="1:22">
      <c r="A19" s="192"/>
      <c r="B19" s="193"/>
      <c r="C19" s="274"/>
      <c r="D19" s="196"/>
      <c r="E19" s="196"/>
      <c r="F19" s="13"/>
      <c r="G19" s="13"/>
      <c r="H19" s="13"/>
      <c r="I19" s="13"/>
      <c r="J19" s="195"/>
      <c r="K19" s="13"/>
      <c r="L19" s="195"/>
      <c r="M19" s="195"/>
      <c r="N19" s="195"/>
      <c r="O19" s="195"/>
      <c r="P19" s="195"/>
      <c r="Q19" s="195"/>
      <c r="R19" s="195"/>
      <c r="S19" s="195"/>
      <c r="T19" s="195"/>
      <c r="U19" s="195"/>
      <c r="V19" s="192"/>
    </row>
    <row r="20" spans="1:22">
      <c r="A20" s="192"/>
      <c r="B20" s="193"/>
      <c r="C20" s="274"/>
      <c r="D20" s="196"/>
      <c r="E20" s="196"/>
      <c r="F20" s="13"/>
      <c r="G20" s="13"/>
      <c r="H20" s="13"/>
      <c r="I20" s="13"/>
      <c r="J20" s="195"/>
      <c r="K20" s="13"/>
      <c r="L20" s="195"/>
      <c r="M20" s="195"/>
      <c r="N20" s="195"/>
      <c r="O20" s="195"/>
      <c r="P20" s="195"/>
      <c r="Q20" s="195"/>
      <c r="R20" s="195"/>
      <c r="S20" s="195"/>
      <c r="T20" s="195"/>
      <c r="U20" s="195"/>
      <c r="V20" s="192"/>
    </row>
    <row r="21" spans="1:22">
      <c r="A21" s="192"/>
      <c r="B21" s="193"/>
      <c r="C21" s="274"/>
      <c r="D21" s="196"/>
      <c r="E21" s="196"/>
      <c r="F21" s="13"/>
      <c r="G21" s="13"/>
      <c r="H21" s="13"/>
      <c r="I21" s="13"/>
      <c r="J21" s="195"/>
      <c r="K21" s="13"/>
      <c r="L21" s="195"/>
      <c r="M21" s="195"/>
      <c r="N21" s="195"/>
      <c r="O21" s="195"/>
      <c r="P21" s="195"/>
      <c r="Q21" s="195"/>
      <c r="R21" s="195"/>
      <c r="S21" s="195"/>
      <c r="T21" s="195"/>
      <c r="U21" s="195"/>
      <c r="V21" s="192"/>
    </row>
    <row r="22" spans="1:22">
      <c r="A22" s="192"/>
      <c r="B22" s="193"/>
      <c r="C22" s="274"/>
      <c r="D22" s="196"/>
      <c r="E22" s="196"/>
      <c r="F22" s="13"/>
      <c r="G22" s="13"/>
      <c r="H22" s="13"/>
      <c r="I22" s="13"/>
      <c r="J22" s="195"/>
      <c r="K22" s="13"/>
      <c r="L22" s="195"/>
      <c r="M22" s="195"/>
      <c r="N22" s="195"/>
      <c r="O22" s="195"/>
      <c r="P22" s="195"/>
      <c r="Q22" s="195"/>
      <c r="R22" s="195"/>
      <c r="S22" s="195"/>
      <c r="T22" s="195"/>
      <c r="U22" s="195"/>
      <c r="V22" s="192"/>
    </row>
    <row r="27" spans="1:22">
      <c r="J27" s="199"/>
    </row>
    <row r="30" spans="1:22">
      <c r="A30" s="14"/>
    </row>
    <row r="31" spans="1:22">
      <c r="A31" s="14"/>
    </row>
    <row r="32" spans="1:22">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299"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299"/>
    </row>
    <row r="2" spans="1:16" s="57" customFormat="1">
      <c r="C2" s="85"/>
      <c r="D2" s="119"/>
      <c r="E2" s="119"/>
      <c r="F2" s="119"/>
      <c r="G2" s="300"/>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1" t="e">
        <f>ROUND(F4/D4,10)</f>
        <v>#DIV/0!</v>
      </c>
      <c r="H4" s="127"/>
      <c r="I4" s="127"/>
      <c r="J4" s="217"/>
      <c r="K4" s="125"/>
      <c r="L4" s="128"/>
      <c r="M4" s="128"/>
      <c r="N4" s="126">
        <f>+L4-M4</f>
        <v>0</v>
      </c>
      <c r="O4" s="301" t="e">
        <f>ROUND(N4/L4,10)</f>
        <v>#DIV/0!</v>
      </c>
      <c r="P4" s="107"/>
    </row>
    <row r="5" spans="1:16" ht="12.75" customHeight="1">
      <c r="A5" s="124"/>
      <c r="B5" s="125"/>
      <c r="C5" s="124"/>
      <c r="D5" s="108"/>
      <c r="E5" s="126"/>
      <c r="F5" s="126">
        <f t="shared" ref="F5:F18" si="0">+D5-E5</f>
        <v>0</v>
      </c>
      <c r="G5" s="301" t="e">
        <f t="shared" ref="G5:G19" si="1">ROUND(F5/D5,10)</f>
        <v>#DIV/0!</v>
      </c>
      <c r="H5" s="127"/>
      <c r="I5" s="127"/>
      <c r="J5" s="217"/>
      <c r="K5" s="125"/>
      <c r="L5" s="128"/>
      <c r="M5" s="128"/>
      <c r="N5" s="126">
        <f t="shared" ref="N5:N18" si="2">+L5-M5</f>
        <v>0</v>
      </c>
      <c r="O5" s="301" t="e">
        <f t="shared" ref="O5:O19" si="3">ROUND(N5/L5,10)</f>
        <v>#DIV/0!</v>
      </c>
      <c r="P5" s="107"/>
    </row>
    <row r="6" spans="1:16" ht="12.75" customHeight="1">
      <c r="A6" s="124"/>
      <c r="B6" s="125"/>
      <c r="C6" s="124"/>
      <c r="D6" s="108"/>
      <c r="E6" s="126"/>
      <c r="F6" s="126">
        <f t="shared" si="0"/>
        <v>0</v>
      </c>
      <c r="G6" s="301" t="e">
        <f t="shared" si="1"/>
        <v>#DIV/0!</v>
      </c>
      <c r="H6" s="127"/>
      <c r="I6" s="127"/>
      <c r="J6" s="217"/>
      <c r="K6" s="125"/>
      <c r="L6" s="128"/>
      <c r="M6" s="128"/>
      <c r="N6" s="126">
        <f t="shared" si="2"/>
        <v>0</v>
      </c>
      <c r="O6" s="301" t="e">
        <f t="shared" si="3"/>
        <v>#DIV/0!</v>
      </c>
      <c r="P6" s="107"/>
    </row>
    <row r="7" spans="1:16" ht="12.75" customHeight="1">
      <c r="A7" s="124"/>
      <c r="B7" s="125"/>
      <c r="C7" s="124"/>
      <c r="D7" s="108"/>
      <c r="E7" s="126"/>
      <c r="F7" s="126">
        <f t="shared" si="0"/>
        <v>0</v>
      </c>
      <c r="G7" s="301" t="e">
        <f t="shared" si="1"/>
        <v>#DIV/0!</v>
      </c>
      <c r="H7" s="127"/>
      <c r="I7" s="127"/>
      <c r="J7" s="217"/>
      <c r="K7" s="125"/>
      <c r="L7" s="128"/>
      <c r="M7" s="128"/>
      <c r="N7" s="126">
        <f t="shared" si="2"/>
        <v>0</v>
      </c>
      <c r="O7" s="301" t="e">
        <f t="shared" si="3"/>
        <v>#DIV/0!</v>
      </c>
      <c r="P7" s="107"/>
    </row>
    <row r="8" spans="1:16" ht="12.75" customHeight="1">
      <c r="A8" s="124"/>
      <c r="B8" s="125"/>
      <c r="C8" s="124"/>
      <c r="D8" s="108"/>
      <c r="E8" s="126"/>
      <c r="F8" s="126">
        <f t="shared" si="0"/>
        <v>0</v>
      </c>
      <c r="G8" s="301" t="e">
        <f t="shared" si="1"/>
        <v>#DIV/0!</v>
      </c>
      <c r="H8" s="127"/>
      <c r="I8" s="127"/>
      <c r="J8" s="217"/>
      <c r="K8" s="125"/>
      <c r="L8" s="128"/>
      <c r="M8" s="128"/>
      <c r="N8" s="126">
        <f t="shared" si="2"/>
        <v>0</v>
      </c>
      <c r="O8" s="301" t="e">
        <f t="shared" si="3"/>
        <v>#DIV/0!</v>
      </c>
      <c r="P8" s="107"/>
    </row>
    <row r="9" spans="1:16" ht="12.75" customHeight="1">
      <c r="A9" s="124"/>
      <c r="B9" s="125"/>
      <c r="C9" s="124"/>
      <c r="D9" s="108"/>
      <c r="E9" s="126"/>
      <c r="F9" s="126">
        <f t="shared" si="0"/>
        <v>0</v>
      </c>
      <c r="G9" s="301" t="e">
        <f t="shared" si="1"/>
        <v>#DIV/0!</v>
      </c>
      <c r="H9" s="127"/>
      <c r="I9" s="127"/>
      <c r="J9" s="217"/>
      <c r="K9" s="125"/>
      <c r="L9" s="128"/>
      <c r="M9" s="128"/>
      <c r="N9" s="126">
        <f t="shared" si="2"/>
        <v>0</v>
      </c>
      <c r="O9" s="301" t="e">
        <f t="shared" si="3"/>
        <v>#DIV/0!</v>
      </c>
      <c r="P9" s="107"/>
    </row>
    <row r="10" spans="1:16" ht="12.75" customHeight="1">
      <c r="A10" s="124"/>
      <c r="B10" s="125"/>
      <c r="C10" s="124"/>
      <c r="D10" s="108"/>
      <c r="E10" s="126"/>
      <c r="F10" s="126">
        <f t="shared" si="0"/>
        <v>0</v>
      </c>
      <c r="G10" s="301" t="e">
        <f t="shared" si="1"/>
        <v>#DIV/0!</v>
      </c>
      <c r="H10" s="127"/>
      <c r="I10" s="127"/>
      <c r="J10" s="217"/>
      <c r="K10" s="125"/>
      <c r="L10" s="128"/>
      <c r="M10" s="128"/>
      <c r="N10" s="126">
        <f t="shared" si="2"/>
        <v>0</v>
      </c>
      <c r="O10" s="301" t="e">
        <f t="shared" si="3"/>
        <v>#DIV/0!</v>
      </c>
      <c r="P10" s="107"/>
    </row>
    <row r="11" spans="1:16" ht="12.75" customHeight="1">
      <c r="A11" s="124"/>
      <c r="B11" s="125"/>
      <c r="C11" s="124"/>
      <c r="D11" s="108"/>
      <c r="E11" s="126"/>
      <c r="F11" s="126">
        <f t="shared" si="0"/>
        <v>0</v>
      </c>
      <c r="G11" s="301" t="e">
        <f t="shared" si="1"/>
        <v>#DIV/0!</v>
      </c>
      <c r="H11" s="127"/>
      <c r="I11" s="127"/>
      <c r="J11" s="217"/>
      <c r="K11" s="125"/>
      <c r="L11" s="128"/>
      <c r="M11" s="128"/>
      <c r="N11" s="126">
        <f t="shared" si="2"/>
        <v>0</v>
      </c>
      <c r="O11" s="301" t="e">
        <f t="shared" si="3"/>
        <v>#DIV/0!</v>
      </c>
      <c r="P11" s="107"/>
    </row>
    <row r="12" spans="1:16" ht="12.75" customHeight="1">
      <c r="A12" s="124"/>
      <c r="B12" s="125"/>
      <c r="C12" s="124"/>
      <c r="D12" s="108"/>
      <c r="E12" s="126"/>
      <c r="F12" s="126">
        <f t="shared" si="0"/>
        <v>0</v>
      </c>
      <c r="G12" s="301" t="e">
        <f t="shared" si="1"/>
        <v>#DIV/0!</v>
      </c>
      <c r="H12" s="127"/>
      <c r="I12" s="127"/>
      <c r="J12" s="217"/>
      <c r="K12" s="125"/>
      <c r="L12" s="128"/>
      <c r="M12" s="128"/>
      <c r="N12" s="126">
        <f t="shared" si="2"/>
        <v>0</v>
      </c>
      <c r="O12" s="301" t="e">
        <f t="shared" si="3"/>
        <v>#DIV/0!</v>
      </c>
      <c r="P12" s="107"/>
    </row>
    <row r="13" spans="1:16" ht="12.75" customHeight="1">
      <c r="A13" s="124"/>
      <c r="B13" s="125"/>
      <c r="C13" s="124"/>
      <c r="D13" s="108"/>
      <c r="E13" s="126"/>
      <c r="F13" s="126">
        <f t="shared" si="0"/>
        <v>0</v>
      </c>
      <c r="G13" s="301" t="e">
        <f t="shared" si="1"/>
        <v>#DIV/0!</v>
      </c>
      <c r="H13" s="127"/>
      <c r="I13" s="127"/>
      <c r="J13" s="217"/>
      <c r="K13" s="107"/>
      <c r="L13" s="128"/>
      <c r="M13" s="128"/>
      <c r="N13" s="126">
        <f t="shared" si="2"/>
        <v>0</v>
      </c>
      <c r="O13" s="301" t="e">
        <f t="shared" si="3"/>
        <v>#DIV/0!</v>
      </c>
      <c r="P13" s="107"/>
    </row>
    <row r="14" spans="1:16" ht="12.75" customHeight="1">
      <c r="A14" s="124"/>
      <c r="B14" s="125"/>
      <c r="C14" s="124"/>
      <c r="D14" s="108"/>
      <c r="E14" s="126"/>
      <c r="F14" s="126">
        <f t="shared" si="0"/>
        <v>0</v>
      </c>
      <c r="G14" s="301" t="e">
        <f t="shared" si="1"/>
        <v>#DIV/0!</v>
      </c>
      <c r="H14" s="127"/>
      <c r="I14" s="127"/>
      <c r="J14" s="217"/>
      <c r="K14" s="107"/>
      <c r="L14" s="128"/>
      <c r="M14" s="128"/>
      <c r="N14" s="126">
        <f t="shared" si="2"/>
        <v>0</v>
      </c>
      <c r="O14" s="301" t="e">
        <f t="shared" si="3"/>
        <v>#DIV/0!</v>
      </c>
      <c r="P14" s="107"/>
    </row>
    <row r="15" spans="1:16" ht="12.75" customHeight="1">
      <c r="A15" s="107"/>
      <c r="B15" s="107"/>
      <c r="C15" s="108"/>
      <c r="D15" s="108"/>
      <c r="E15" s="126"/>
      <c r="F15" s="126">
        <f t="shared" si="0"/>
        <v>0</v>
      </c>
      <c r="G15" s="301" t="e">
        <f t="shared" si="1"/>
        <v>#DIV/0!</v>
      </c>
      <c r="H15" s="110"/>
      <c r="I15" s="110"/>
      <c r="J15" s="217"/>
      <c r="K15" s="107"/>
      <c r="L15" s="128"/>
      <c r="M15" s="128"/>
      <c r="N15" s="126">
        <f t="shared" si="2"/>
        <v>0</v>
      </c>
      <c r="O15" s="301" t="e">
        <f t="shared" si="3"/>
        <v>#DIV/0!</v>
      </c>
      <c r="P15" s="107"/>
    </row>
    <row r="16" spans="1:16" ht="12.75" customHeight="1">
      <c r="A16" s="107"/>
      <c r="B16" s="107"/>
      <c r="C16" s="108"/>
      <c r="D16" s="129"/>
      <c r="E16" s="126"/>
      <c r="F16" s="126">
        <f t="shared" si="0"/>
        <v>0</v>
      </c>
      <c r="G16" s="301" t="e">
        <f t="shared" si="1"/>
        <v>#DIV/0!</v>
      </c>
      <c r="H16" s="110"/>
      <c r="I16" s="110"/>
      <c r="J16" s="217"/>
      <c r="K16" s="107"/>
      <c r="L16" s="128"/>
      <c r="M16" s="128"/>
      <c r="N16" s="126">
        <f t="shared" si="2"/>
        <v>0</v>
      </c>
      <c r="O16" s="301" t="e">
        <f t="shared" si="3"/>
        <v>#DIV/0!</v>
      </c>
      <c r="P16" s="107"/>
    </row>
    <row r="17" spans="1:16" ht="12.75" customHeight="1">
      <c r="A17" s="130"/>
      <c r="B17" s="130"/>
      <c r="C17" s="129"/>
      <c r="D17" s="129"/>
      <c r="E17" s="131"/>
      <c r="F17" s="126">
        <f t="shared" si="0"/>
        <v>0</v>
      </c>
      <c r="G17" s="301" t="e">
        <f t="shared" si="1"/>
        <v>#DIV/0!</v>
      </c>
      <c r="H17" s="132"/>
      <c r="I17" s="132"/>
      <c r="J17" s="217"/>
      <c r="K17" s="107"/>
      <c r="L17" s="133"/>
      <c r="M17" s="133"/>
      <c r="N17" s="126">
        <f t="shared" si="2"/>
        <v>0</v>
      </c>
      <c r="O17" s="301" t="e">
        <f t="shared" si="3"/>
        <v>#DIV/0!</v>
      </c>
      <c r="P17" s="107"/>
    </row>
    <row r="18" spans="1:16" ht="12.75" customHeight="1">
      <c r="A18" s="134"/>
      <c r="B18" s="107"/>
      <c r="C18" s="108"/>
      <c r="D18" s="107"/>
      <c r="E18" s="136"/>
      <c r="F18" s="126">
        <f t="shared" si="0"/>
        <v>0</v>
      </c>
      <c r="G18" s="301" t="e">
        <f t="shared" si="1"/>
        <v>#DIV/0!</v>
      </c>
      <c r="H18" s="137"/>
      <c r="I18" s="137"/>
      <c r="J18" s="218"/>
      <c r="K18" s="230"/>
      <c r="L18" s="122"/>
      <c r="M18" s="122">
        <v>0</v>
      </c>
      <c r="N18" s="126">
        <f t="shared" si="2"/>
        <v>0</v>
      </c>
      <c r="O18" s="301" t="e">
        <f t="shared" si="3"/>
        <v>#DIV/0!</v>
      </c>
      <c r="P18" s="107"/>
    </row>
    <row r="19" spans="1:16" ht="18.75" customHeight="1" thickBot="1">
      <c r="B19" s="138" t="s">
        <v>212</v>
      </c>
      <c r="C19" s="139"/>
      <c r="D19" s="135">
        <f>SUM(D4:D18)</f>
        <v>0</v>
      </c>
      <c r="E19" s="135">
        <f>SUM(E4:E18)</f>
        <v>0</v>
      </c>
      <c r="F19" s="135">
        <f>SUM(F4:F18)</f>
        <v>0</v>
      </c>
      <c r="G19" s="301" t="e">
        <f t="shared" si="1"/>
        <v>#DIV/0!</v>
      </c>
      <c r="H19" s="140"/>
      <c r="I19" s="140"/>
      <c r="J19" s="140"/>
      <c r="K19" s="140"/>
      <c r="L19" s="139">
        <f>SUM(L4:L18)</f>
        <v>0</v>
      </c>
      <c r="M19" s="141">
        <f>SUM(M4:M18)</f>
        <v>0</v>
      </c>
      <c r="N19" s="135">
        <f>SUM(N4:N18)</f>
        <v>0</v>
      </c>
      <c r="O19" s="301"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1" t="e">
        <f>ROUND(F24/D24,10)</f>
        <v>#DIV/0!</v>
      </c>
      <c r="H24" s="127"/>
      <c r="I24" s="127"/>
      <c r="J24" s="217"/>
      <c r="K24" s="125"/>
      <c r="L24" s="128"/>
      <c r="M24" s="128"/>
      <c r="N24" s="126">
        <f t="shared" ref="N24:N43" si="4">+L24-M24</f>
        <v>0</v>
      </c>
      <c r="O24" s="301" t="e">
        <f t="shared" ref="O24:O43" si="5">ROUND(N24/L24,10)</f>
        <v>#DIV/0!</v>
      </c>
      <c r="P24" s="107"/>
    </row>
    <row r="25" spans="1:16">
      <c r="A25" s="124"/>
      <c r="B25" s="125"/>
      <c r="C25" s="124"/>
      <c r="D25" s="108"/>
      <c r="E25" s="126"/>
      <c r="F25" s="126">
        <f t="shared" ref="F25:F38" si="6">+D25-E25</f>
        <v>0</v>
      </c>
      <c r="G25" s="301" t="e">
        <f t="shared" ref="G25:G38" si="7">ROUND(F25/D25,10)</f>
        <v>#DIV/0!</v>
      </c>
      <c r="H25" s="127"/>
      <c r="I25" s="127"/>
      <c r="J25" s="217"/>
      <c r="K25" s="125"/>
      <c r="L25" s="128"/>
      <c r="M25" s="128"/>
      <c r="N25" s="126">
        <f t="shared" si="4"/>
        <v>0</v>
      </c>
      <c r="O25" s="301" t="e">
        <f t="shared" si="5"/>
        <v>#DIV/0!</v>
      </c>
      <c r="P25" s="107"/>
    </row>
    <row r="26" spans="1:16" ht="13.15" customHeight="1">
      <c r="A26" s="124"/>
      <c r="B26" s="125"/>
      <c r="C26" s="124"/>
      <c r="D26" s="108"/>
      <c r="E26" s="126"/>
      <c r="F26" s="126">
        <f t="shared" si="6"/>
        <v>0</v>
      </c>
      <c r="G26" s="301" t="e">
        <f t="shared" si="7"/>
        <v>#DIV/0!</v>
      </c>
      <c r="H26" s="127"/>
      <c r="I26" s="127"/>
      <c r="J26" s="217"/>
      <c r="K26" s="125"/>
      <c r="L26" s="128"/>
      <c r="M26" s="128"/>
      <c r="N26" s="126">
        <f t="shared" si="4"/>
        <v>0</v>
      </c>
      <c r="O26" s="301" t="e">
        <f t="shared" si="5"/>
        <v>#DIV/0!</v>
      </c>
      <c r="P26" s="107"/>
    </row>
    <row r="27" spans="1:16">
      <c r="A27" s="124"/>
      <c r="B27" s="125"/>
      <c r="C27" s="124"/>
      <c r="D27" s="126"/>
      <c r="E27" s="126"/>
      <c r="F27" s="126">
        <f t="shared" si="6"/>
        <v>0</v>
      </c>
      <c r="G27" s="301" t="e">
        <f t="shared" si="7"/>
        <v>#DIV/0!</v>
      </c>
      <c r="H27" s="127"/>
      <c r="I27" s="127"/>
      <c r="J27" s="217"/>
      <c r="K27" s="125"/>
      <c r="L27" s="128"/>
      <c r="M27" s="128"/>
      <c r="N27" s="126">
        <f t="shared" si="4"/>
        <v>0</v>
      </c>
      <c r="O27" s="301" t="e">
        <f t="shared" si="5"/>
        <v>#DIV/0!</v>
      </c>
      <c r="P27" s="107"/>
    </row>
    <row r="28" spans="1:16">
      <c r="A28" s="124"/>
      <c r="B28" s="125"/>
      <c r="C28" s="124"/>
      <c r="D28" s="126"/>
      <c r="E28" s="126"/>
      <c r="F28" s="126">
        <f t="shared" si="6"/>
        <v>0</v>
      </c>
      <c r="G28" s="301" t="e">
        <f t="shared" si="7"/>
        <v>#DIV/0!</v>
      </c>
      <c r="H28" s="127"/>
      <c r="I28" s="127"/>
      <c r="J28" s="217"/>
      <c r="K28" s="125"/>
      <c r="L28" s="128"/>
      <c r="M28" s="128"/>
      <c r="N28" s="126">
        <f t="shared" si="4"/>
        <v>0</v>
      </c>
      <c r="O28" s="301" t="e">
        <f t="shared" si="5"/>
        <v>#DIV/0!</v>
      </c>
      <c r="P28" s="107"/>
    </row>
    <row r="29" spans="1:16">
      <c r="A29" s="124"/>
      <c r="B29" s="125"/>
      <c r="C29" s="124"/>
      <c r="D29" s="126"/>
      <c r="E29" s="126"/>
      <c r="F29" s="126">
        <f t="shared" si="6"/>
        <v>0</v>
      </c>
      <c r="G29" s="301" t="e">
        <f t="shared" si="7"/>
        <v>#DIV/0!</v>
      </c>
      <c r="H29" s="127"/>
      <c r="I29" s="127"/>
      <c r="J29" s="217"/>
      <c r="K29" s="125"/>
      <c r="L29" s="128"/>
      <c r="M29" s="128"/>
      <c r="N29" s="126">
        <f t="shared" si="4"/>
        <v>0</v>
      </c>
      <c r="O29" s="301" t="e">
        <f t="shared" si="5"/>
        <v>#DIV/0!</v>
      </c>
      <c r="P29" s="107"/>
    </row>
    <row r="30" spans="1:16">
      <c r="A30" s="124"/>
      <c r="B30" s="125"/>
      <c r="C30" s="124"/>
      <c r="D30" s="108"/>
      <c r="E30" s="126"/>
      <c r="F30" s="126">
        <f t="shared" si="6"/>
        <v>0</v>
      </c>
      <c r="G30" s="301" t="e">
        <f t="shared" si="7"/>
        <v>#DIV/0!</v>
      </c>
      <c r="H30" s="127"/>
      <c r="I30" s="127"/>
      <c r="J30" s="217"/>
      <c r="K30" s="125"/>
      <c r="L30" s="128"/>
      <c r="M30" s="128"/>
      <c r="N30" s="126">
        <f t="shared" si="4"/>
        <v>0</v>
      </c>
      <c r="O30" s="301" t="e">
        <f t="shared" si="5"/>
        <v>#DIV/0!</v>
      </c>
      <c r="P30" s="107"/>
    </row>
    <row r="31" spans="1:16">
      <c r="A31" s="124"/>
      <c r="B31" s="125"/>
      <c r="C31" s="124"/>
      <c r="D31" s="108"/>
      <c r="E31" s="126"/>
      <c r="F31" s="126">
        <f t="shared" si="6"/>
        <v>0</v>
      </c>
      <c r="G31" s="301" t="e">
        <f t="shared" si="7"/>
        <v>#DIV/0!</v>
      </c>
      <c r="H31" s="127"/>
      <c r="I31" s="127"/>
      <c r="J31" s="217"/>
      <c r="K31" s="125"/>
      <c r="L31" s="128"/>
      <c r="M31" s="128"/>
      <c r="N31" s="126">
        <f t="shared" si="4"/>
        <v>0</v>
      </c>
      <c r="O31" s="301" t="e">
        <f t="shared" si="5"/>
        <v>#DIV/0!</v>
      </c>
      <c r="P31" s="107"/>
    </row>
    <row r="32" spans="1:16">
      <c r="A32" s="124"/>
      <c r="B32" s="125"/>
      <c r="C32" s="124"/>
      <c r="D32" s="126"/>
      <c r="E32" s="126"/>
      <c r="F32" s="126">
        <f t="shared" si="6"/>
        <v>0</v>
      </c>
      <c r="G32" s="301" t="e">
        <f t="shared" si="7"/>
        <v>#DIV/0!</v>
      </c>
      <c r="H32" s="127"/>
      <c r="I32" s="127"/>
      <c r="J32" s="217"/>
      <c r="K32" s="125"/>
      <c r="L32" s="128"/>
      <c r="M32" s="128"/>
      <c r="N32" s="126">
        <f t="shared" si="4"/>
        <v>0</v>
      </c>
      <c r="O32" s="301" t="e">
        <f t="shared" si="5"/>
        <v>#DIV/0!</v>
      </c>
      <c r="P32" s="107"/>
    </row>
    <row r="33" spans="1:16">
      <c r="A33" s="124"/>
      <c r="B33" s="125"/>
      <c r="C33" s="124"/>
      <c r="D33" s="126"/>
      <c r="E33" s="126"/>
      <c r="F33" s="126">
        <f t="shared" si="6"/>
        <v>0</v>
      </c>
      <c r="G33" s="301" t="e">
        <f t="shared" si="7"/>
        <v>#DIV/0!</v>
      </c>
      <c r="H33" s="127"/>
      <c r="I33" s="127"/>
      <c r="J33" s="217"/>
      <c r="K33" s="125"/>
      <c r="L33" s="128"/>
      <c r="M33" s="128"/>
      <c r="N33" s="126">
        <f t="shared" si="4"/>
        <v>0</v>
      </c>
      <c r="O33" s="301" t="e">
        <f t="shared" si="5"/>
        <v>#DIV/0!</v>
      </c>
      <c r="P33" s="107"/>
    </row>
    <row r="34" spans="1:16">
      <c r="A34" s="124"/>
      <c r="B34" s="125"/>
      <c r="C34" s="124"/>
      <c r="D34" s="126"/>
      <c r="E34" s="126"/>
      <c r="F34" s="126">
        <f t="shared" si="6"/>
        <v>0</v>
      </c>
      <c r="G34" s="301" t="e">
        <f t="shared" si="7"/>
        <v>#DIV/0!</v>
      </c>
      <c r="H34" s="127"/>
      <c r="I34" s="127"/>
      <c r="J34" s="217"/>
      <c r="K34" s="125"/>
      <c r="L34" s="128"/>
      <c r="M34" s="128"/>
      <c r="N34" s="126">
        <f t="shared" si="4"/>
        <v>0</v>
      </c>
      <c r="O34" s="301" t="e">
        <f t="shared" si="5"/>
        <v>#DIV/0!</v>
      </c>
      <c r="P34" s="107"/>
    </row>
    <row r="35" spans="1:16">
      <c r="A35" s="124"/>
      <c r="B35" s="125"/>
      <c r="C35" s="124"/>
      <c r="D35" s="126"/>
      <c r="E35" s="126"/>
      <c r="F35" s="126">
        <f t="shared" si="6"/>
        <v>0</v>
      </c>
      <c r="G35" s="301" t="e">
        <f t="shared" si="7"/>
        <v>#DIV/0!</v>
      </c>
      <c r="H35" s="127"/>
      <c r="I35" s="127"/>
      <c r="J35" s="217"/>
      <c r="K35" s="125"/>
      <c r="L35" s="128"/>
      <c r="M35" s="128"/>
      <c r="N35" s="126">
        <f t="shared" si="4"/>
        <v>0</v>
      </c>
      <c r="O35" s="301" t="e">
        <f t="shared" si="5"/>
        <v>#DIV/0!</v>
      </c>
      <c r="P35" s="107"/>
    </row>
    <row r="36" spans="1:16">
      <c r="A36" s="124"/>
      <c r="B36" s="125"/>
      <c r="C36" s="124"/>
      <c r="D36" s="126"/>
      <c r="E36" s="126"/>
      <c r="F36" s="126">
        <f t="shared" si="6"/>
        <v>0</v>
      </c>
      <c r="G36" s="301" t="e">
        <f t="shared" si="7"/>
        <v>#DIV/0!</v>
      </c>
      <c r="H36" s="127"/>
      <c r="I36" s="127"/>
      <c r="J36" s="217"/>
      <c r="K36" s="125"/>
      <c r="L36" s="128"/>
      <c r="M36" s="128"/>
      <c r="N36" s="126">
        <f t="shared" si="4"/>
        <v>0</v>
      </c>
      <c r="O36" s="301" t="e">
        <f t="shared" si="5"/>
        <v>#DIV/0!</v>
      </c>
      <c r="P36" s="107"/>
    </row>
    <row r="37" spans="1:16">
      <c r="A37" s="124"/>
      <c r="B37" s="125"/>
      <c r="C37" s="124"/>
      <c r="D37" s="108"/>
      <c r="E37" s="126"/>
      <c r="F37" s="126">
        <f t="shared" si="6"/>
        <v>0</v>
      </c>
      <c r="G37" s="301" t="e">
        <f t="shared" si="7"/>
        <v>#DIV/0!</v>
      </c>
      <c r="H37" s="127"/>
      <c r="I37" s="127"/>
      <c r="J37" s="217"/>
      <c r="K37" s="125"/>
      <c r="L37" s="128"/>
      <c r="M37" s="128"/>
      <c r="N37" s="126">
        <f t="shared" si="4"/>
        <v>0</v>
      </c>
      <c r="O37" s="301" t="e">
        <f t="shared" si="5"/>
        <v>#DIV/0!</v>
      </c>
      <c r="P37" s="107"/>
    </row>
    <row r="38" spans="1:16">
      <c r="A38" s="124"/>
      <c r="B38" s="125"/>
      <c r="C38" s="124"/>
      <c r="D38" s="108"/>
      <c r="E38" s="126"/>
      <c r="F38" s="126">
        <f t="shared" si="6"/>
        <v>0</v>
      </c>
      <c r="G38" s="301" t="e">
        <f t="shared" si="7"/>
        <v>#DIV/0!</v>
      </c>
      <c r="H38" s="127"/>
      <c r="I38" s="127"/>
      <c r="J38" s="217"/>
      <c r="K38" s="125"/>
      <c r="L38" s="128"/>
      <c r="M38" s="128"/>
      <c r="N38" s="126">
        <f t="shared" si="4"/>
        <v>0</v>
      </c>
      <c r="O38" s="301" t="e">
        <f t="shared" si="5"/>
        <v>#DIV/0!</v>
      </c>
      <c r="P38" s="107"/>
    </row>
    <row r="39" spans="1:16">
      <c r="A39" s="124"/>
      <c r="B39" s="125"/>
      <c r="C39" s="124"/>
      <c r="D39" s="108"/>
      <c r="E39" s="126"/>
      <c r="F39" s="126">
        <f t="shared" ref="F39:F44" si="8">+D39-E39</f>
        <v>0</v>
      </c>
      <c r="G39" s="301" t="e">
        <f t="shared" ref="G39:G45" si="9">ROUND(F39/D39,10)</f>
        <v>#DIV/0!</v>
      </c>
      <c r="H39" s="127"/>
      <c r="I39" s="127"/>
      <c r="J39" s="217"/>
      <c r="K39" s="125"/>
      <c r="L39" s="128"/>
      <c r="M39" s="128"/>
      <c r="N39" s="126">
        <f t="shared" si="4"/>
        <v>0</v>
      </c>
      <c r="O39" s="301" t="e">
        <f t="shared" si="5"/>
        <v>#DIV/0!</v>
      </c>
      <c r="P39" s="107"/>
    </row>
    <row r="40" spans="1:16">
      <c r="A40" s="124"/>
      <c r="B40" s="125"/>
      <c r="C40" s="124"/>
      <c r="D40" s="107"/>
      <c r="E40" s="126"/>
      <c r="F40" s="126">
        <f t="shared" si="8"/>
        <v>0</v>
      </c>
      <c r="G40" s="301" t="e">
        <f t="shared" si="9"/>
        <v>#DIV/0!</v>
      </c>
      <c r="H40" s="127"/>
      <c r="I40" s="127"/>
      <c r="J40" s="217"/>
      <c r="K40" s="107"/>
      <c r="L40" s="128"/>
      <c r="M40" s="128"/>
      <c r="N40" s="126">
        <f t="shared" si="4"/>
        <v>0</v>
      </c>
      <c r="O40" s="301" t="e">
        <f t="shared" si="5"/>
        <v>#DIV/0!</v>
      </c>
      <c r="P40" s="107"/>
    </row>
    <row r="41" spans="1:16">
      <c r="A41" s="107"/>
      <c r="B41" s="107"/>
      <c r="C41" s="108"/>
      <c r="D41" s="108"/>
      <c r="E41" s="126"/>
      <c r="F41" s="126">
        <f t="shared" si="8"/>
        <v>0</v>
      </c>
      <c r="G41" s="301" t="e">
        <f t="shared" si="9"/>
        <v>#DIV/0!</v>
      </c>
      <c r="H41" s="110"/>
      <c r="I41" s="110"/>
      <c r="J41" s="217"/>
      <c r="K41" s="107"/>
      <c r="L41" s="128"/>
      <c r="M41" s="128"/>
      <c r="N41" s="126">
        <f t="shared" si="4"/>
        <v>0</v>
      </c>
      <c r="O41" s="301" t="e">
        <f t="shared" si="5"/>
        <v>#DIV/0!</v>
      </c>
      <c r="P41" s="107"/>
    </row>
    <row r="42" spans="1:16">
      <c r="A42" s="124"/>
      <c r="B42" s="125"/>
      <c r="C42" s="131"/>
      <c r="D42" s="108"/>
      <c r="E42" s="126"/>
      <c r="F42" s="126">
        <f t="shared" si="8"/>
        <v>0</v>
      </c>
      <c r="G42" s="301" t="e">
        <f t="shared" si="9"/>
        <v>#DIV/0!</v>
      </c>
      <c r="H42" s="127"/>
      <c r="I42" s="127"/>
      <c r="J42" s="217"/>
      <c r="K42" s="107"/>
      <c r="L42" s="128"/>
      <c r="M42" s="133"/>
      <c r="N42" s="126">
        <f t="shared" si="4"/>
        <v>0</v>
      </c>
      <c r="O42" s="301" t="e">
        <f t="shared" si="5"/>
        <v>#DIV/0!</v>
      </c>
      <c r="P42" s="107"/>
    </row>
    <row r="43" spans="1:16">
      <c r="A43" s="124"/>
      <c r="B43" s="125"/>
      <c r="C43" s="131"/>
      <c r="D43" s="108"/>
      <c r="E43" s="126"/>
      <c r="F43" s="126">
        <f t="shared" si="8"/>
        <v>0</v>
      </c>
      <c r="G43" s="301" t="e">
        <f t="shared" si="9"/>
        <v>#DIV/0!</v>
      </c>
      <c r="H43" s="127"/>
      <c r="I43" s="127"/>
      <c r="J43" s="217"/>
      <c r="K43" s="107"/>
      <c r="L43" s="128"/>
      <c r="M43" s="133"/>
      <c r="N43" s="126">
        <f t="shared" si="4"/>
        <v>0</v>
      </c>
      <c r="O43" s="301" t="e">
        <f t="shared" si="5"/>
        <v>#DIV/0!</v>
      </c>
      <c r="P43" s="107"/>
    </row>
    <row r="44" spans="1:16">
      <c r="A44" s="107"/>
      <c r="B44" s="107"/>
      <c r="C44" s="108"/>
      <c r="D44" s="143"/>
      <c r="E44" s="143"/>
      <c r="F44" s="126">
        <f t="shared" si="8"/>
        <v>0</v>
      </c>
      <c r="G44" s="301" t="e">
        <f t="shared" si="9"/>
        <v>#DIV/0!</v>
      </c>
      <c r="H44" s="111"/>
      <c r="I44" s="111"/>
      <c r="J44" s="217"/>
      <c r="K44" s="109"/>
      <c r="L44" s="144"/>
      <c r="M44" s="144"/>
      <c r="N44" s="126">
        <f t="shared" ref="N44" si="10">+L44-M44</f>
        <v>0</v>
      </c>
      <c r="O44" s="301" t="e">
        <f t="shared" ref="O44" si="11">ROUND(N44/L44,10)</f>
        <v>#DIV/0!</v>
      </c>
      <c r="P44" s="107"/>
    </row>
    <row r="45" spans="1:16" ht="13.5" thickBot="1">
      <c r="B45" s="138" t="s">
        <v>216</v>
      </c>
      <c r="C45" s="145"/>
      <c r="D45" s="5">
        <f>SUM(D24:D44)</f>
        <v>0</v>
      </c>
      <c r="E45" s="5">
        <f>SUM(E24:E44)</f>
        <v>0</v>
      </c>
      <c r="F45" s="5">
        <f>SUM(F24:F44)</f>
        <v>0</v>
      </c>
      <c r="G45" s="301" t="e">
        <f t="shared" si="9"/>
        <v>#DIV/0!</v>
      </c>
      <c r="H45" s="146"/>
      <c r="I45" s="146"/>
      <c r="J45" s="146"/>
      <c r="K45" s="146"/>
      <c r="L45" s="135">
        <f>SUM(L24:L44)</f>
        <v>0</v>
      </c>
      <c r="M45" s="135">
        <f>SUM(M24:M44)</f>
        <v>0</v>
      </c>
      <c r="N45" s="5">
        <f>SUM(N24:N44)</f>
        <v>0</v>
      </c>
      <c r="O45" s="301"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2018-03-06T11:41:52Z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