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831\"/>
    </mc:Choice>
  </mc:AlternateContent>
  <xr:revisionPtr revIDLastSave="0" documentId="13_ncr:1_{400A3C23-888B-41E3-9368-083ADF7D9C7E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Q15" i="1" s="1"/>
  <c r="O16" i="1"/>
  <c r="Q16" i="1" s="1"/>
  <c r="O17" i="1"/>
  <c r="Q17" i="1" s="1"/>
  <c r="O18" i="1"/>
  <c r="O19" i="1"/>
  <c r="Q19" i="1" s="1"/>
  <c r="O20" i="1"/>
  <c r="O21" i="1"/>
  <c r="Q21" i="1" s="1"/>
  <c r="O22" i="1"/>
  <c r="O23" i="1"/>
  <c r="Q23" i="1" s="1"/>
  <c r="O24" i="1"/>
  <c r="Q24" i="1" s="1"/>
  <c r="O25" i="1"/>
  <c r="Q25" i="1" s="1"/>
  <c r="O26" i="1"/>
  <c r="O27" i="1"/>
  <c r="Q27" i="1" s="1"/>
  <c r="O28" i="1"/>
  <c r="O29" i="1"/>
  <c r="Q29" i="1" s="1"/>
  <c r="O30" i="1"/>
  <c r="O31" i="1"/>
  <c r="O32" i="1"/>
  <c r="Q32" i="1" s="1"/>
  <c r="O33" i="1"/>
  <c r="Q33" i="1" s="1"/>
  <c r="O34" i="1"/>
  <c r="O35" i="1"/>
  <c r="O36" i="1"/>
  <c r="Q36" i="1" s="1"/>
  <c r="O37" i="1"/>
  <c r="Q37" i="1" s="1"/>
  <c r="O38" i="1"/>
  <c r="O39" i="1"/>
  <c r="O40" i="1"/>
  <c r="O41" i="1"/>
  <c r="Q41" i="1" s="1"/>
  <c r="O42" i="1"/>
  <c r="O43" i="1"/>
  <c r="O44" i="1"/>
  <c r="Q44" i="1" s="1"/>
  <c r="O45" i="1"/>
  <c r="Q45" i="1" s="1"/>
  <c r="O46" i="1"/>
  <c r="O47" i="1"/>
  <c r="Q47" i="1" s="1"/>
  <c r="O48" i="1"/>
  <c r="Q48" i="1" s="1"/>
  <c r="O49" i="1"/>
  <c r="Q49" i="1" s="1"/>
  <c r="O50" i="1"/>
  <c r="O51" i="1"/>
  <c r="O52" i="1"/>
  <c r="O53" i="1"/>
  <c r="Q53" i="1" s="1"/>
  <c r="O54" i="1"/>
  <c r="O55" i="1"/>
  <c r="O56" i="1"/>
  <c r="Q56" i="1" s="1"/>
  <c r="O57" i="1"/>
  <c r="Q57" i="1" s="1"/>
  <c r="O58" i="1"/>
  <c r="O59" i="1"/>
  <c r="Q59" i="1" s="1"/>
  <c r="O60" i="1"/>
  <c r="O61" i="1"/>
  <c r="Q61" i="1" s="1"/>
  <c r="O62" i="1"/>
  <c r="O63" i="1"/>
  <c r="O64" i="1"/>
  <c r="O65" i="1"/>
  <c r="Q65" i="1" s="1"/>
  <c r="O66" i="1"/>
  <c r="O67" i="1"/>
  <c r="O68" i="1"/>
  <c r="O13" i="1"/>
  <c r="E19" i="2"/>
  <c r="E17" i="2"/>
  <c r="N68" i="1"/>
  <c r="L68" i="1"/>
  <c r="M67" i="1"/>
  <c r="L67" i="1"/>
  <c r="M66" i="1"/>
  <c r="N66" i="1" s="1"/>
  <c r="L66" i="1"/>
  <c r="L65" i="1"/>
  <c r="N65" i="1" s="1"/>
  <c r="M64" i="1"/>
  <c r="N64" i="1" s="1"/>
  <c r="L64" i="1"/>
  <c r="M63" i="1"/>
  <c r="L63" i="1"/>
  <c r="M62" i="1"/>
  <c r="N62" i="1" s="1"/>
  <c r="L62" i="1"/>
  <c r="M61" i="1"/>
  <c r="L61" i="1"/>
  <c r="N61" i="1" s="1"/>
  <c r="M60" i="1"/>
  <c r="N60" i="1" s="1"/>
  <c r="L60" i="1"/>
  <c r="M59" i="1"/>
  <c r="L59" i="1"/>
  <c r="M58" i="1"/>
  <c r="N58" i="1" s="1"/>
  <c r="L58" i="1"/>
  <c r="M57" i="1"/>
  <c r="L57" i="1"/>
  <c r="M56" i="1"/>
  <c r="N56" i="1" s="1"/>
  <c r="L56" i="1"/>
  <c r="M55" i="1"/>
  <c r="L55" i="1"/>
  <c r="M54" i="1"/>
  <c r="N54" i="1" s="1"/>
  <c r="L54" i="1"/>
  <c r="M53" i="1"/>
  <c r="L53" i="1"/>
  <c r="M52" i="1"/>
  <c r="L52" i="1"/>
  <c r="M51" i="1"/>
  <c r="L51" i="1"/>
  <c r="N51" i="1" s="1"/>
  <c r="M50" i="1"/>
  <c r="N50" i="1" s="1"/>
  <c r="L50" i="1"/>
  <c r="M49" i="1"/>
  <c r="L49" i="1"/>
  <c r="N49" i="1" s="1"/>
  <c r="M48" i="1"/>
  <c r="N48" i="1" s="1"/>
  <c r="L48" i="1"/>
  <c r="M47" i="1"/>
  <c r="L47" i="1"/>
  <c r="M46" i="1"/>
  <c r="N46" i="1" s="1"/>
  <c r="L46" i="1"/>
  <c r="M45" i="1"/>
  <c r="L45" i="1"/>
  <c r="N45" i="1" s="1"/>
  <c r="M44" i="1"/>
  <c r="N44" i="1" s="1"/>
  <c r="L44" i="1"/>
  <c r="M43" i="1"/>
  <c r="L43" i="1"/>
  <c r="M42" i="1"/>
  <c r="N42" i="1" s="1"/>
  <c r="L42" i="1"/>
  <c r="M41" i="1"/>
  <c r="L41" i="1"/>
  <c r="N41" i="1" s="1"/>
  <c r="M40" i="1"/>
  <c r="N40" i="1" s="1"/>
  <c r="L40" i="1"/>
  <c r="M39" i="1"/>
  <c r="L39" i="1"/>
  <c r="M38" i="1"/>
  <c r="N38" i="1" s="1"/>
  <c r="L38" i="1"/>
  <c r="M37" i="1"/>
  <c r="L37" i="1"/>
  <c r="M36" i="1"/>
  <c r="N36" i="1" s="1"/>
  <c r="L36" i="1"/>
  <c r="M35" i="1"/>
  <c r="L35" i="1"/>
  <c r="M34" i="1"/>
  <c r="N34" i="1" s="1"/>
  <c r="L34" i="1"/>
  <c r="M33" i="1"/>
  <c r="L33" i="1"/>
  <c r="M32" i="1"/>
  <c r="N32" i="1" s="1"/>
  <c r="L32" i="1"/>
  <c r="M31" i="1"/>
  <c r="L31" i="1"/>
  <c r="M30" i="1"/>
  <c r="N30" i="1" s="1"/>
  <c r="L30" i="1"/>
  <c r="M29" i="1"/>
  <c r="L29" i="1"/>
  <c r="M28" i="1"/>
  <c r="N28" i="1" s="1"/>
  <c r="L28" i="1"/>
  <c r="M27" i="1"/>
  <c r="L27" i="1"/>
  <c r="M26" i="1"/>
  <c r="N26" i="1" s="1"/>
  <c r="L26" i="1"/>
  <c r="M25" i="1"/>
  <c r="L25" i="1"/>
  <c r="M24" i="1"/>
  <c r="N24" i="1" s="1"/>
  <c r="L24" i="1"/>
  <c r="M23" i="1"/>
  <c r="L23" i="1"/>
  <c r="N23" i="1" s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N16" i="1" s="1"/>
  <c r="L16" i="1"/>
  <c r="M15" i="1"/>
  <c r="L15" i="1"/>
  <c r="M14" i="1"/>
  <c r="N14" i="1" s="1"/>
  <c r="L14" i="1"/>
  <c r="M13" i="1"/>
  <c r="L13" i="1"/>
  <c r="I68" i="1"/>
  <c r="J68" i="1" s="1"/>
  <c r="I67" i="1"/>
  <c r="J67" i="1" s="1"/>
  <c r="I66" i="1"/>
  <c r="K66" i="1" s="1"/>
  <c r="J66" i="1"/>
  <c r="I65" i="1"/>
  <c r="J65" i="1" s="1"/>
  <c r="I64" i="1"/>
  <c r="J63" i="1"/>
  <c r="K63" i="1" s="1"/>
  <c r="I63" i="1"/>
  <c r="J62" i="1"/>
  <c r="I62" i="1"/>
  <c r="J61" i="1"/>
  <c r="K61" i="1" s="1"/>
  <c r="I61" i="1"/>
  <c r="J60" i="1"/>
  <c r="I60" i="1"/>
  <c r="J59" i="1"/>
  <c r="K59" i="1" s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K31" i="1" s="1"/>
  <c r="I31" i="1"/>
  <c r="J30" i="1"/>
  <c r="I30" i="1"/>
  <c r="J29" i="1"/>
  <c r="K29" i="1" s="1"/>
  <c r="I29" i="1"/>
  <c r="J28" i="1"/>
  <c r="I28" i="1"/>
  <c r="J27" i="1"/>
  <c r="K27" i="1" s="1"/>
  <c r="I27" i="1"/>
  <c r="J26" i="1"/>
  <c r="I26" i="1"/>
  <c r="J25" i="1"/>
  <c r="K25" i="1" s="1"/>
  <c r="I25" i="1"/>
  <c r="J24" i="1"/>
  <c r="I24" i="1"/>
  <c r="J23" i="1"/>
  <c r="K23" i="1" s="1"/>
  <c r="I23" i="1"/>
  <c r="J22" i="1"/>
  <c r="I22" i="1"/>
  <c r="J21" i="1"/>
  <c r="K21" i="1" s="1"/>
  <c r="I21" i="1"/>
  <c r="J20" i="1"/>
  <c r="I20" i="1"/>
  <c r="J19" i="1"/>
  <c r="K19" i="1" s="1"/>
  <c r="I19" i="1"/>
  <c r="J18" i="1"/>
  <c r="I18" i="1"/>
  <c r="J17" i="1"/>
  <c r="K17" i="1" s="1"/>
  <c r="I17" i="1"/>
  <c r="J16" i="1"/>
  <c r="I16" i="1"/>
  <c r="J15" i="1"/>
  <c r="K15" i="1" s="1"/>
  <c r="I15" i="1"/>
  <c r="J14" i="1"/>
  <c r="I14" i="1"/>
  <c r="H64" i="1"/>
  <c r="G63" i="1"/>
  <c r="F63" i="1"/>
  <c r="G62" i="1"/>
  <c r="H62" i="1" s="1"/>
  <c r="F62" i="1"/>
  <c r="G61" i="1"/>
  <c r="F61" i="1"/>
  <c r="G60" i="1"/>
  <c r="H60" i="1" s="1"/>
  <c r="F60" i="1"/>
  <c r="G59" i="1"/>
  <c r="F59" i="1"/>
  <c r="G58" i="1"/>
  <c r="H58" i="1" s="1"/>
  <c r="F58" i="1"/>
  <c r="G57" i="1"/>
  <c r="F57" i="1"/>
  <c r="G56" i="1"/>
  <c r="H56" i="1" s="1"/>
  <c r="F56" i="1"/>
  <c r="G55" i="1"/>
  <c r="F55" i="1"/>
  <c r="G54" i="1"/>
  <c r="H54" i="1" s="1"/>
  <c r="F54" i="1"/>
  <c r="G53" i="1"/>
  <c r="F53" i="1"/>
  <c r="G52" i="1"/>
  <c r="H52" i="1" s="1"/>
  <c r="F52" i="1"/>
  <c r="G51" i="1"/>
  <c r="F51" i="1"/>
  <c r="G50" i="1"/>
  <c r="H50" i="1" s="1"/>
  <c r="F50" i="1"/>
  <c r="G49" i="1"/>
  <c r="F49" i="1"/>
  <c r="G48" i="1"/>
  <c r="H48" i="1" s="1"/>
  <c r="F48" i="1"/>
  <c r="G47" i="1"/>
  <c r="F47" i="1"/>
  <c r="G46" i="1"/>
  <c r="H46" i="1" s="1"/>
  <c r="F46" i="1"/>
  <c r="G45" i="1"/>
  <c r="F45" i="1"/>
  <c r="G44" i="1"/>
  <c r="H44" i="1" s="1"/>
  <c r="F44" i="1"/>
  <c r="G43" i="1"/>
  <c r="F43" i="1"/>
  <c r="G42" i="1"/>
  <c r="H42" i="1" s="1"/>
  <c r="F42" i="1"/>
  <c r="G41" i="1"/>
  <c r="F41" i="1"/>
  <c r="G40" i="1"/>
  <c r="H40" i="1" s="1"/>
  <c r="F40" i="1"/>
  <c r="G39" i="1"/>
  <c r="F39" i="1"/>
  <c r="G38" i="1"/>
  <c r="H38" i="1" s="1"/>
  <c r="F38" i="1"/>
  <c r="G37" i="1"/>
  <c r="F37" i="1"/>
  <c r="G36" i="1"/>
  <c r="H36" i="1" s="1"/>
  <c r="F36" i="1"/>
  <c r="G35" i="1"/>
  <c r="F35" i="1"/>
  <c r="G34" i="1"/>
  <c r="F34" i="1"/>
  <c r="G33" i="1"/>
  <c r="F33" i="1"/>
  <c r="G32" i="1"/>
  <c r="H32" i="1" s="1"/>
  <c r="F32" i="1"/>
  <c r="G31" i="1"/>
  <c r="F31" i="1"/>
  <c r="G30" i="1"/>
  <c r="H30" i="1" s="1"/>
  <c r="F30" i="1"/>
  <c r="G29" i="1"/>
  <c r="F29" i="1"/>
  <c r="G28" i="1"/>
  <c r="H28" i="1" s="1"/>
  <c r="F28" i="1"/>
  <c r="G27" i="1"/>
  <c r="F27" i="1"/>
  <c r="G26" i="1"/>
  <c r="H26" i="1" s="1"/>
  <c r="F26" i="1"/>
  <c r="G25" i="1"/>
  <c r="F25" i="1"/>
  <c r="G24" i="1"/>
  <c r="H24" i="1" s="1"/>
  <c r="F24" i="1"/>
  <c r="G23" i="1"/>
  <c r="F23" i="1"/>
  <c r="G22" i="1"/>
  <c r="H22" i="1" s="1"/>
  <c r="F22" i="1"/>
  <c r="G21" i="1"/>
  <c r="F21" i="1"/>
  <c r="G20" i="1"/>
  <c r="H20" i="1" s="1"/>
  <c r="F20" i="1"/>
  <c r="G19" i="1"/>
  <c r="F19" i="1"/>
  <c r="G18" i="1"/>
  <c r="H18" i="1" s="1"/>
  <c r="F18" i="1"/>
  <c r="G17" i="1"/>
  <c r="F17" i="1"/>
  <c r="G16" i="1"/>
  <c r="H16" i="1" s="1"/>
  <c r="F16" i="1"/>
  <c r="G15" i="1"/>
  <c r="F15" i="1"/>
  <c r="N4" i="1" s="1"/>
  <c r="G14" i="1"/>
  <c r="H14" i="1" s="1"/>
  <c r="F14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D15" i="2"/>
  <c r="Q67" i="1"/>
  <c r="Q68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H13" i="1" s="1"/>
  <c r="Q50" i="1"/>
  <c r="Q52" i="1"/>
  <c r="Q18" i="1"/>
  <c r="Q14" i="1"/>
  <c r="Q28" i="1"/>
  <c r="Q38" i="1"/>
  <c r="Q66" i="1"/>
  <c r="Q42" i="1"/>
  <c r="Q26" i="1"/>
  <c r="Q54" i="1"/>
  <c r="Q31" i="1"/>
  <c r="Q40" i="1"/>
  <c r="Q55" i="1"/>
  <c r="Q62" i="1"/>
  <c r="Q35" i="1"/>
  <c r="Q20" i="1"/>
  <c r="Q30" i="1"/>
  <c r="Q39" i="1"/>
  <c r="Q46" i="1"/>
  <c r="Q51" i="1"/>
  <c r="Q58" i="1"/>
  <c r="Q34" i="1"/>
  <c r="Q64" i="1"/>
  <c r="Q22" i="1"/>
  <c r="Q63" i="1"/>
  <c r="Q60" i="1"/>
  <c r="Q43" i="1"/>
  <c r="F13" i="1"/>
  <c r="N52" i="1"/>
  <c r="H65" i="1"/>
  <c r="H66" i="1"/>
  <c r="H39" i="1"/>
  <c r="H4" i="1"/>
  <c r="N59" i="1"/>
  <c r="K47" i="1"/>
  <c r="K54" i="1"/>
  <c r="K44" i="1"/>
  <c r="F16" i="2" l="1"/>
  <c r="B4" i="1"/>
  <c r="B5" i="1" s="1"/>
  <c r="K68" i="1"/>
  <c r="H34" i="1"/>
  <c r="K67" i="1"/>
  <c r="K65" i="1"/>
  <c r="H15" i="1"/>
  <c r="H17" i="1"/>
  <c r="H19" i="1"/>
  <c r="H21" i="1"/>
  <c r="H23" i="1"/>
  <c r="H25" i="1"/>
  <c r="H27" i="1"/>
  <c r="H29" i="1"/>
  <c r="H31" i="1"/>
  <c r="H33" i="1"/>
  <c r="H35" i="1"/>
  <c r="H37" i="1"/>
  <c r="H41" i="1"/>
  <c r="H43" i="1"/>
  <c r="H45" i="1"/>
  <c r="H47" i="1"/>
  <c r="H49" i="1"/>
  <c r="H51" i="1"/>
  <c r="H53" i="1"/>
  <c r="H55" i="1"/>
  <c r="H57" i="1"/>
  <c r="H59" i="1"/>
  <c r="H61" i="1"/>
  <c r="H63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46" i="1"/>
  <c r="K48" i="1"/>
  <c r="K50" i="1"/>
  <c r="K52" i="1"/>
  <c r="K56" i="1"/>
  <c r="K58" i="1"/>
  <c r="K60" i="1"/>
  <c r="K62" i="1"/>
  <c r="K64" i="1"/>
  <c r="N13" i="1"/>
  <c r="N15" i="1"/>
  <c r="N17" i="1"/>
  <c r="N19" i="1"/>
  <c r="N21" i="1"/>
  <c r="N25" i="1"/>
  <c r="N27" i="1"/>
  <c r="N29" i="1"/>
  <c r="N31" i="1"/>
  <c r="N33" i="1"/>
  <c r="N35" i="1"/>
  <c r="N37" i="1"/>
  <c r="N39" i="1"/>
  <c r="N43" i="1"/>
  <c r="N47" i="1"/>
  <c r="N53" i="1"/>
  <c r="N55" i="1"/>
  <c r="N57" i="1"/>
  <c r="N63" i="1"/>
  <c r="N67" i="1"/>
  <c r="K13" i="1"/>
  <c r="N3" i="1"/>
  <c r="N5" i="1" s="1"/>
  <c r="H3" i="1"/>
  <c r="H5" i="1" s="1"/>
  <c r="D23" i="2"/>
  <c r="D26" i="2" s="1"/>
  <c r="E15" i="2" l="1"/>
  <c r="E23" i="2" s="1"/>
  <c r="F15" i="2" l="1"/>
  <c r="F23" i="2" s="1"/>
  <c r="F26" i="2" s="1"/>
</calcChain>
</file>

<file path=xl/sharedStrings.xml><?xml version="1.0" encoding="utf-8"?>
<sst xmlns="http://schemas.openxmlformats.org/spreadsheetml/2006/main" count="1453" uniqueCount="478">
  <si>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</si>
  <si>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</si>
  <si>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</si>
  <si>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</si>
  <si>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</si>
  <si>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</si>
  <si>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</si>
  <si>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</si>
  <si>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</si>
  <si>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</si>
  <si>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</si>
  <si>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</si>
  <si>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</si>
  <si>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</si>
  <si>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</si>
  <si>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</si>
  <si>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</si>
  <si>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</si>
  <si>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</si>
  <si>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</si>
  <si>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</si>
  <si>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</si>
  <si>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</si>
  <si>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</si>
  <si>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</si>
  <si>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</si>
  <si>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</si>
  <si>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</si>
  <si>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</si>
  <si>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</si>
  <si>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</si>
  <si>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</si>
  <si>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</si>
  <si>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</si>
  <si>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</si>
  <si>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</si>
  <si>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</si>
  <si>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</si>
  <si>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</si>
  <si>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</si>
  <si>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</si>
  <si>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</si>
  <si>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</si>
  <si>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</si>
  <si>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</si>
  <si>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</si>
  <si>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</si>
  <si>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</si>
  <si>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</si>
  <si>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</si>
  <si>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</si>
  <si>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</si>
  <si>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</si>
  <si>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</si>
  <si>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</si>
  <si>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</si>
  <si>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</si>
  <si>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</si>
  <si>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</si>
  <si>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</si>
  <si>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</si>
  <si>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</si>
  <si>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</si>
  <si>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</si>
  <si>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</si>
  <si>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</si>
  <si>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</si>
  <si>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</si>
  <si>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</si>
  <si>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</si>
  <si>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</si>
  <si>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</si>
  <si>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</si>
  <si>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</si>
  <si>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</si>
  <si>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</si>
  <si>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</si>
  <si>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</si>
  <si>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</si>
  <si>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</si>
  <si>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</si>
  <si>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</si>
  <si>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</si>
  <si>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</si>
  <si>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</si>
  <si>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</si>
  <si>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</si>
  <si>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</si>
  <si>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</si>
  <si>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</si>
  <si>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</si>
  <si>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</si>
  <si>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</si>
  <si>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</si>
  <si>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</si>
  <si>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</si>
  <si>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</si>
  <si>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</si>
  <si>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</si>
  <si>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</si>
  <si>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</si>
  <si>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</si>
  <si>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</si>
  <si>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</si>
  <si>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</si>
  <si>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</si>
  <si>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</si>
  <si>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</si>
  <si>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</si>
  <si>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</si>
  <si>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</si>
  <si>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</si>
  <si>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</si>
  <si>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</si>
  <si>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</si>
  <si>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</si>
  <si>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</si>
  <si>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</si>
  <si>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</si>
  <si>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</si>
  <si>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</si>
  <si>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</si>
  <si>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</si>
  <si>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</si>
  <si>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</si>
  <si>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</si>
  <si>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</si>
  <si>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</si>
  <si>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</si>
  <si>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</si>
  <si>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</si>
  <si>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</si>
  <si>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</si>
  <si>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</si>
  <si>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</si>
  <si>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</si>
  <si>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</si>
  <si>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</si>
  <si>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</si>
  <si>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</si>
  <si>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</si>
  <si>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</si>
  <si>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</si>
  <si>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</si>
  <si>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</si>
  <si>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</si>
  <si>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</si>
  <si>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</si>
  <si>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</si>
  <si>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</si>
  <si>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</si>
  <si>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</si>
  <si>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</si>
  <si>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</si>
  <si>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</si>
  <si>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</si>
  <si>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</si>
  <si>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</si>
  <si>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</si>
  <si>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</si>
  <si>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</si>
  <si>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</si>
  <si>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</si>
  <si>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</si>
  <si>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</si>
  <si>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</si>
  <si>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</si>
  <si>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</si>
  <si>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</si>
  <si>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</si>
  <si>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</si>
  <si>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</si>
  <si>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</si>
  <si>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</si>
  <si>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</si>
  <si>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</si>
  <si>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</si>
  <si>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</si>
  <si>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</si>
  <si>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</si>
  <si>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</si>
  <si>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</si>
  <si>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</si>
  <si>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</si>
  <si>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</si>
  <si>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</si>
  <si>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</si>
  <si>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</si>
  <si>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</si>
  <si>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</si>
  <si>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</si>
  <si>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</si>
  <si>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</si>
  <si>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</si>
  <si>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</si>
  <si>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</si>
  <si>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</si>
  <si>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</si>
  <si>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</si>
  <si>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</si>
  <si>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</si>
  <si>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</si>
  <si>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</si>
  <si>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</si>
  <si>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</si>
  <si>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</si>
  <si>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</si>
  <si>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</si>
  <si>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</si>
  <si>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</si>
  <si>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</si>
  <si>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</si>
  <si>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</si>
  <si>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</si>
  <si>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</si>
  <si>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</si>
  <si>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</si>
  <si>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</si>
  <si>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</si>
  <si>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</si>
  <si>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</si>
  <si>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</si>
  <si>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</si>
  <si>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</si>
  <si>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</si>
  <si>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</si>
  <si>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</si>
  <si>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</si>
  <si>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</si>
  <si>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</si>
  <si>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</si>
  <si>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</si>
  <si>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</si>
  <si>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</si>
  <si>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</si>
  <si>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</si>
  <si>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</si>
  <si>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</si>
  <si>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</si>
  <si>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</si>
  <si>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</si>
  <si>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</si>
  <si>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</si>
  <si>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</si>
  <si>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</si>
  <si>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</si>
  <si>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</si>
  <si>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</si>
  <si>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</si>
  <si>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</si>
  <si>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</si>
  <si>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</si>
  <si>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</si>
  <si>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</si>
  <si>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</si>
  <si>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</si>
  <si>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</si>
  <si>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</si>
  <si>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</si>
  <si>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</si>
  <si>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</si>
  <si>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</si>
  <si>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</si>
  <si>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</si>
  <si>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</si>
  <si>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</si>
  <si>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</si>
  <si>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</si>
  <si>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</si>
  <si>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</si>
  <si>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</si>
  <si>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</si>
  <si>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</si>
  <si>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</si>
  <si>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</si>
  <si>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</si>
  <si>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</si>
  <si>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</si>
  <si>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</si>
  <si>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</si>
  <si>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</si>
  <si>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</si>
  <si>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</si>
  <si>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</si>
  <si>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</si>
  <si>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</si>
  <si>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</si>
  <si>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</si>
  <si>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</si>
  <si>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</si>
  <si>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</si>
  <si>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</si>
  <si>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</si>
  <si>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</si>
  <si>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</si>
  <si>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</si>
  <si>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</si>
  <si>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</si>
  <si>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</si>
  <si>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</si>
  <si>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</si>
  <si>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</si>
  <si>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</si>
  <si>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</si>
  <si>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</si>
  <si>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</si>
  <si>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</si>
  <si>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</si>
  <si>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</si>
  <si>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</si>
  <si>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</si>
  <si>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</si>
  <si>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</si>
  <si>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</si>
  <si>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</si>
  <si>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</si>
  <si>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</si>
  <si>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</si>
  <si>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</si>
  <si>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</si>
  <si>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</si>
  <si>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</si>
  <si>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</si>
  <si>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</si>
  <si>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</si>
  <si>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</si>
  <si>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</si>
  <si>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</si>
  <si>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</si>
  <si>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</si>
  <si>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</si>
  <si>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</si>
  <si>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</si>
  <si>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</si>
  <si>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</si>
  <si>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</si>
  <si>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</si>
  <si>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</si>
  <si>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</si>
  <si>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</si>
  <si>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</si>
  <si>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</si>
  <si>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</si>
  <si>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</si>
  <si>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</si>
  <si>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</si>
  <si>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</si>
  <si>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</si>
  <si>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</si>
  <si>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</si>
  <si>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</si>
  <si>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</si>
  <si>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</si>
  <si>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</si>
  <si>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</si>
  <si>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</si>
  <si>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</si>
  <si>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</si>
  <si>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</si>
  <si>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</si>
  <si>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</si>
  <si>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</si>
  <si>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</si>
  <si>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</si>
  <si>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</si>
  <si>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</si>
  <si>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</si>
  <si>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</si>
  <si>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</si>
  <si>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</si>
  <si>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</si>
  <si>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</si>
  <si>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</si>
  <si>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</si>
  <si>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>ASTRAZENECA PLC SPONS ADR ADR</t>
  </si>
  <si>
    <t>DR</t>
  </si>
  <si>
    <t>USD</t>
  </si>
  <si>
    <t>N</t>
  </si>
  <si>
    <t>YASKAWA ELECTRIC CORP COMMON STOCK</t>
  </si>
  <si>
    <t>JPY</t>
  </si>
  <si>
    <t>INFINEON TECHNOLOGIES ADR ADR</t>
  </si>
  <si>
    <t>OPEN TEXT CORP COMMON STOCK</t>
  </si>
  <si>
    <t>INFINEON TECHNOLOGIES AG COMMON STOCK</t>
  </si>
  <si>
    <t>EUR</t>
  </si>
  <si>
    <t>NOKIA CORP SPON ADR ADR</t>
  </si>
  <si>
    <t>STMICROELECTRONICS NV NY SHS NY REG SHRS</t>
  </si>
  <si>
    <t>NOVO NORDISK A/S SPONS ADR ADR</t>
  </si>
  <si>
    <t>SAP SE SPONSORED ADR ADR</t>
  </si>
  <si>
    <t>LLOYDS BANKING GROUP PLC ADR ADR</t>
  </si>
  <si>
    <t>BALOISE HOLDING AG   REG COMMON STOCK CHF.1</t>
  </si>
  <si>
    <t>CHF</t>
  </si>
  <si>
    <t>LONZA GROUP AG REG COMMON STOCK CHF1.0</t>
  </si>
  <si>
    <t>ERICSSON (LM) TEL SP ADR ADR</t>
  </si>
  <si>
    <t>LONDON STOCK EXCHANGE GROUP COMMON STOCK GBP.06918605</t>
  </si>
  <si>
    <t>B0SWJX907</t>
  </si>
  <si>
    <t>GBP</t>
  </si>
  <si>
    <t>LOGITECH INTERNATIONAL REG COMMON STOCK CHF.25</t>
  </si>
  <si>
    <t>AERCAP HOLDINGS NV COMMON STOCK EUR.01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</si>
  <si>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</si>
  <si>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</si>
  <si>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</si>
  <si>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</si>
  <si>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</si>
  <si>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</si>
  <si>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</si>
  <si>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</si>
  <si>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</si>
  <si>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</si>
  <si>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</si>
  <si>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</si>
  <si>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</si>
  <si>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</si>
  <si>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FERRARI NV COMMON STOCK EUR.01</t>
  </si>
  <si>
    <t>MERCK KGAA SPONSORED ADR ADR</t>
  </si>
  <si>
    <t>INTERCONTINENTAL HOTELS ADR ADR</t>
  </si>
  <si>
    <t>SANDOZ GROUP AG ADR ADR</t>
  </si>
  <si>
    <t>STRS LIQUIDITY FUND</t>
  </si>
  <si>
    <t>IR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</si>
  <si>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</si>
  <si>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</si>
  <si>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</si>
  <si>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</si>
  <si>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</si>
  <si>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</si>
  <si>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</si>
  <si>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</si>
  <si>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</si>
  <si>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</si>
  <si>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</si>
  <si>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</si>
  <si>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</si>
  <si>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</si>
  <si>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</si>
  <si>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</si>
  <si>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</si>
  <si>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</si>
  <si>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</si>
  <si>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</si>
  <si>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</si>
  <si>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</si>
  <si>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</si>
  <si>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</si>
  <si>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</si>
  <si>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</si>
  <si>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</si>
  <si>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</si>
  <si>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</si>
  <si>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</si>
  <si>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</si>
  <si>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</si>
  <si>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</si>
  <si>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</si>
  <si>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</si>
  <si>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</si>
  <si>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</si>
  <si>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</si>
  <si>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</si>
  <si>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</si>
  <si>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</si>
  <si>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</si>
  <si>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</si>
  <si>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</si>
  <si>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</si>
  <si>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</si>
  <si>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</si>
  <si>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</si>
  <si>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</si>
  <si>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</si>
  <si>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</si>
  <si>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</si>
  <si>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LMCS INVESTMENTS</t>
  </si>
  <si>
    <t>50299A9A2</t>
  </si>
  <si>
    <t>POUND STERLING</t>
  </si>
  <si>
    <t>FC</t>
  </si>
  <si>
    <t>SWISS FRANC</t>
  </si>
  <si>
    <t>US DOLLAR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</si>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</sst>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45535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80957098.829999998</v>
      </c>
      <c r="E15" s="29">
        <f>+Recon!H3</f>
        <v>80907430.62999998</v>
      </c>
      <c r="F15" s="12">
        <f ca="1">+D15-E15</f>
        <v>49668.200000017881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400089.52</v>
      </c>
      <c r="E16" s="29">
        <f>+Recon!B3</f>
        <v>102245.51</v>
      </c>
      <c r="F16" s="12">
        <f ca="1">+D16-E16</f>
        <v>297844.01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81357188.349999994</v>
      </c>
      <c r="E23" s="15">
        <f>SUM(E14:E22)</f>
        <v>81009676.139999986</v>
      </c>
      <c r="F23" s="15">
        <f ca="1">SUM(F14:F22)</f>
        <v>347512.21000001789</v>
      </c>
    </row>
    <row r="24" spans="1:7" x14ac:dyDescent="0.2">
      <c r="B24" s="14" t="s">
        <v>36</v>
      </c>
      <c r="D24" s="15">
        <f>Trial!G43</f>
        <v>81357188.349999994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4.2714382963311677E-3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102245.51</v>
      </c>
      <c r="C3" s="61"/>
      <c r="D3" s="61"/>
      <c r="E3" s="62"/>
      <c r="F3" s="2" t="s">
        <v>38</v>
      </c>
      <c r="G3" s="7" t="s">
        <v>11</v>
      </c>
      <c r="H3" s="61">
        <f>SUM(M13:M59973)</f>
        <v>80907430.62999998</v>
      </c>
      <c r="I3" s="61"/>
      <c r="J3" s="61"/>
      <c r="K3" s="62"/>
      <c r="L3" s="2" t="s">
        <v>38</v>
      </c>
      <c r="M3" s="7" t="s">
        <v>11</v>
      </c>
      <c r="N3" s="64">
        <f>SUM(G13:G59973)</f>
        <v>2274236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102245.51</v>
      </c>
      <c r="C4" s="61"/>
      <c r="D4" s="61"/>
      <c r="E4" s="62"/>
      <c r="F4" s="2" t="s">
        <v>38</v>
      </c>
      <c r="G4" s="7" t="s">
        <v>12</v>
      </c>
      <c r="H4" s="61">
        <f>SUM(L13:L59974)</f>
        <v>80957098.829999968</v>
      </c>
      <c r="I4" s="61"/>
      <c r="J4" s="61"/>
      <c r="K4" s="62"/>
      <c r="L4" s="2" t="s">
        <v>38</v>
      </c>
      <c r="M4" s="7" t="s">
        <v>12</v>
      </c>
      <c r="N4" s="66">
        <f>SUM(F13:F59974)</f>
        <v>2274236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49668.199999988079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45535</v>
      </c>
      <c r="B13" s="35" t="s">
        <v>58</v>
      </c>
      <c r="C13" s="42">
        <f>VLOOKUP(D13,'Holdings Manager'!$C$2:$O$100,13,FALSE)</f>
        <v>41</v>
      </c>
      <c r="D13" s="55" t="s">
        <v>297</v>
      </c>
      <c r="E13" s="55" t="s">
        <v>296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496.79</v>
      </c>
      <c r="J13" s="44">
        <f>VLOOKUP(D13,Sheet1!$C$2:$J$65,8,FALSE)</f>
        <v>496.79</v>
      </c>
      <c r="K13" s="37">
        <f>I13-J13</f>
        <v>0</v>
      </c>
      <c r="L13" s="44">
        <f>VLOOKUP(D13,'Holdings Manager'!$C$2:$H$100,6,FALSE)</f>
        <v>3385623.85</v>
      </c>
      <c r="M13" s="44">
        <f>VLOOKUP(D13,Sheet1!$C$2:$H$100,6,FALSE)</f>
        <v>3385623.85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45535</v>
      </c>
      <c r="B14" s="35" t="s">
        <v>58</v>
      </c>
      <c r="C14" s="42">
        <f>VLOOKUP(D14,'Holdings Manager'!$C$2:$O$100,13,FALSE)</f>
        <v>43</v>
      </c>
      <c r="D14" s="55" t="s">
        <v>309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39.04</v>
      </c>
      <c r="J14" s="44">
        <f>VLOOKUP(D14,Sheet1!$C$2:$J$100,8,FALSE)</f>
        <v>39.04</v>
      </c>
      <c r="K14" s="37">
        <f t="shared" ref="K14:K71" si="2">I14-J14</f>
        <v>0</v>
      </c>
      <c r="L14" s="44">
        <f>VLOOKUP(D14,'Holdings Manager'!$C$2:$H$100,6,FALSE)</f>
        <v>2738851.2</v>
      </c>
      <c r="M14" s="44">
        <f>VLOOKUP(D14,Sheet1!$C$2:$H$100,6,FALSE)</f>
        <v>2738851.21</v>
      </c>
      <c r="N14" s="37">
        <f t="shared" ref="N14:N71" si="3">L14-M14</f>
        <v>-9.9999997764825821E-3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45535</v>
      </c>
      <c r="B15" s="35" t="s">
        <v>58</v>
      </c>
      <c r="C15" s="42">
        <f>VLOOKUP(D15,'Holdings Manager'!$C$2:$O$100,13,FALSE)</f>
        <v>41</v>
      </c>
      <c r="D15" s="55" t="s">
        <v>324</v>
      </c>
      <c r="E15" s="55" t="s">
        <v>323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74.069999999999993</v>
      </c>
      <c r="J15" s="44">
        <f>VLOOKUP(D15,Sheet1!$C$2:$J$100,8,FALSE)</f>
        <v>74.069999999999993</v>
      </c>
      <c r="K15" s="37">
        <f t="shared" si="2"/>
        <v>0</v>
      </c>
      <c r="L15" s="44">
        <f>VLOOKUP(D15,'Holdings Manager'!$C$2:$H$100,6,FALSE)</f>
        <v>2737997.55</v>
      </c>
      <c r="M15" s="44">
        <f>VLOOKUP(D15,Sheet1!$C$2:$H$100,6,FALSE)</f>
        <v>2737997.55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45535</v>
      </c>
      <c r="B16" s="35" t="s">
        <v>58</v>
      </c>
      <c r="C16" s="42">
        <f>VLOOKUP(D16,'Holdings Manager'!$C$2:$O$100,13,FALSE)</f>
        <v>43</v>
      </c>
      <c r="D16" s="55" t="s">
        <v>330</v>
      </c>
      <c r="E16" s="55" t="s">
        <v>329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10.55</v>
      </c>
      <c r="J16" s="44">
        <f>VLOOKUP(D16,Sheet1!$C$2:$J$100,8,FALSE)</f>
        <v>10.55</v>
      </c>
      <c r="K16" s="37">
        <f t="shared" si="2"/>
        <v>0</v>
      </c>
      <c r="L16" s="44">
        <f>VLOOKUP(D16,'Holdings Manager'!$C$2:$H$100,6,FALSE)</f>
        <v>674619.75</v>
      </c>
      <c r="M16" s="44">
        <f>VLOOKUP(D16,Sheet1!$C$2:$H$100,6,FALSE)</f>
        <v>674619.75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45535</v>
      </c>
      <c r="B17" s="35" t="s">
        <v>58</v>
      </c>
      <c r="C17" s="42">
        <f>VLOOKUP(D17,'Holdings Manager'!$C$2:$O$100,13,FALSE)</f>
        <v>43</v>
      </c>
      <c r="D17" s="55" t="s">
        <v>283</v>
      </c>
      <c r="E17" s="55" t="s">
        <v>282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138.44999999999999</v>
      </c>
      <c r="J17" s="44">
        <f>VLOOKUP(D17,Sheet1!$C$2:$J$100,8,FALSE)</f>
        <v>138.44999999999999</v>
      </c>
      <c r="K17" s="37">
        <f t="shared" si="2"/>
        <v>0</v>
      </c>
      <c r="L17" s="44">
        <f>VLOOKUP(D17,'Holdings Manager'!$C$2:$H$100,6,FALSE)</f>
        <v>1022730.15</v>
      </c>
      <c r="M17" s="44">
        <f>VLOOKUP(D17,Sheet1!$C$2:$H$100,6,FALSE)</f>
        <v>1022730.15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45535</v>
      </c>
      <c r="B18" s="35" t="s">
        <v>58</v>
      </c>
      <c r="C18" s="42">
        <f>VLOOKUP(D18,'Holdings Manager'!$C$2:$O$100,13,FALSE)</f>
        <v>43</v>
      </c>
      <c r="D18" s="55" t="s">
        <v>321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44.02</v>
      </c>
      <c r="J18" s="44">
        <f>VLOOKUP(D18,Sheet1!$C$2:$J$100,8,FALSE)</f>
        <v>44.02</v>
      </c>
      <c r="K18" s="37">
        <f t="shared" si="2"/>
        <v>0</v>
      </c>
      <c r="L18" s="44">
        <f>VLOOKUP(D18,'Holdings Manager'!$C$2:$H$100,6,FALSE)</f>
        <v>8804</v>
      </c>
      <c r="M18" s="44">
        <f>VLOOKUP(D18,Sheet1!$C$2:$H$100,6,FALSE)</f>
        <v>8804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45535</v>
      </c>
      <c r="B19" s="35" t="s">
        <v>58</v>
      </c>
      <c r="C19" s="42">
        <f>VLOOKUP(D19,'Holdings Manager'!$C$2:$O$100,13,FALSE)</f>
        <v>41</v>
      </c>
      <c r="D19" s="55" t="s">
        <v>336</v>
      </c>
      <c r="E19" s="55" t="s">
        <v>335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30.76</v>
      </c>
      <c r="J19" s="44">
        <f>VLOOKUP(D19,Sheet1!$C$2:$J$100,8,FALSE)</f>
        <v>30.76</v>
      </c>
      <c r="K19" s="37">
        <f t="shared" si="2"/>
        <v>0</v>
      </c>
      <c r="L19" s="44">
        <f>VLOOKUP(D19,'Holdings Manager'!$C$2:$H$100,6,FALSE)</f>
        <v>2980028.8</v>
      </c>
      <c r="M19" s="44">
        <f>VLOOKUP(D19,Sheet1!$C$2:$H$100,6,FALSE)</f>
        <v>2980028.8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45535</v>
      </c>
      <c r="B20" s="35" t="s">
        <v>58</v>
      </c>
      <c r="C20" s="42">
        <f>VLOOKUP(D20,'Holdings Manager'!$C$2:$O$100,13,FALSE)</f>
        <v>41</v>
      </c>
      <c r="D20" s="55" t="s">
        <v>338</v>
      </c>
      <c r="E20" s="55" t="s">
        <v>426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35.28</v>
      </c>
      <c r="J20" s="44">
        <f>VLOOKUP(D20,Sheet1!$C$2:$J$100,8,FALSE)</f>
        <v>35.28</v>
      </c>
      <c r="K20" s="37">
        <f t="shared" si="2"/>
        <v>0</v>
      </c>
      <c r="L20" s="44">
        <f>VLOOKUP(D20,'Holdings Manager'!$C$2:$H$100,6,FALSE)</f>
        <v>1846742.17</v>
      </c>
      <c r="M20" s="44">
        <f>VLOOKUP(D20,Sheet1!$C$2:$H$100,6,FALSE)</f>
        <v>1843118.87</v>
      </c>
      <c r="N20" s="37">
        <f t="shared" si="3"/>
        <v>3623.2999999998137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477</v>
      </c>
      <c r="S20" s="38"/>
    </row>
    <row r="21" spans="1:19" x14ac:dyDescent="0.2">
      <c r="A21" s="46">
        <v>45535</v>
      </c>
      <c r="B21" s="35" t="s">
        <v>58</v>
      </c>
      <c r="C21" s="42">
        <f>VLOOKUP(D21,'Holdings Manager'!$C$2:$O$100,13,FALSE)</f>
        <v>41</v>
      </c>
      <c r="D21" s="55" t="s">
        <v>286</v>
      </c>
      <c r="E21" s="55" t="s">
        <v>285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112.63</v>
      </c>
      <c r="J21" s="44">
        <f>VLOOKUP(D21,Sheet1!$C$2:$J$100,8,FALSE)</f>
        <v>112.63</v>
      </c>
      <c r="K21" s="37">
        <f t="shared" si="2"/>
        <v>0</v>
      </c>
      <c r="L21" s="44">
        <f>VLOOKUP(D21,'Holdings Manager'!$C$2:$H$100,6,FALSE)</f>
        <v>2584633.2400000002</v>
      </c>
      <c r="M21" s="44">
        <f>VLOOKUP(D21,Sheet1!$C$2:$H$100,6,FALSE)</f>
        <v>2584633.2400000002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45535</v>
      </c>
      <c r="B22" s="35" t="s">
        <v>58</v>
      </c>
      <c r="C22" s="42">
        <f>VLOOKUP(D22,'Holdings Manager'!$C$2:$O$100,13,FALSE)</f>
        <v>43</v>
      </c>
      <c r="D22" s="55" t="s">
        <v>302</v>
      </c>
      <c r="E22" s="55" t="s">
        <v>301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100.51</v>
      </c>
      <c r="J22" s="44">
        <f>VLOOKUP(D22,Sheet1!$C$2:$J$100,8,FALSE)</f>
        <v>100.51</v>
      </c>
      <c r="K22" s="37">
        <f t="shared" si="2"/>
        <v>0</v>
      </c>
      <c r="L22" s="44">
        <f>VLOOKUP(D22,'Holdings Manager'!$C$2:$H$100,6,FALSE)</f>
        <v>2344596.77</v>
      </c>
      <c r="M22" s="44">
        <f>VLOOKUP(D22,Sheet1!$C$2:$H$100,6,FALSE)</f>
        <v>2344596.77</v>
      </c>
      <c r="N22" s="37">
        <f t="shared" si="3"/>
        <v>0</v>
      </c>
      <c r="O22" s="44">
        <f>IFERROR(SUMIF('Accruals Manager'!$B$2:$B$100,D22,'Accruals Manager'!$C$2:$C$100),0)</f>
        <v>12409.96</v>
      </c>
      <c r="P22" s="44">
        <v>12409.96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45535</v>
      </c>
      <c r="B23" s="35" t="s">
        <v>58</v>
      </c>
      <c r="C23" s="42">
        <f>VLOOKUP(D23,'Holdings Manager'!$C$2:$O$100,13,FALSE)</f>
        <v>43</v>
      </c>
      <c r="D23" s="55" t="s">
        <v>276</v>
      </c>
      <c r="E23" s="55" t="s">
        <v>275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903.87</v>
      </c>
      <c r="J23" s="44">
        <f>VLOOKUP(D23,Sheet1!$C$2:$J$100,8,FALSE)</f>
        <v>903.87</v>
      </c>
      <c r="K23" s="37">
        <f t="shared" si="2"/>
        <v>0</v>
      </c>
      <c r="L23" s="44">
        <f>VLOOKUP(D23,'Holdings Manager'!$C$2:$H$100,6,FALSE)</f>
        <v>2826401.49</v>
      </c>
      <c r="M23" s="44">
        <f>VLOOKUP(D23,Sheet1!$C$2:$H$100,6,FALSE)</f>
        <v>2826401.49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45535</v>
      </c>
      <c r="B24" s="35" t="s">
        <v>58</v>
      </c>
      <c r="C24" s="42">
        <f>VLOOKUP(D24,'Holdings Manager'!$C$2:$O$100,13,FALSE)</f>
        <v>41</v>
      </c>
      <c r="D24" s="55" t="s">
        <v>355</v>
      </c>
      <c r="E24" s="55" t="s">
        <v>406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49.51</v>
      </c>
      <c r="J24" s="44">
        <f>VLOOKUP(D24,Sheet1!$C$2:$J$100,8,FALSE)</f>
        <v>49.51</v>
      </c>
      <c r="K24" s="37">
        <f t="shared" si="2"/>
        <v>0</v>
      </c>
      <c r="L24" s="44">
        <f>VLOOKUP(D24,'Holdings Manager'!$C$2:$H$100,6,FALSE)</f>
        <v>1574084.8</v>
      </c>
      <c r="M24" s="44">
        <f>VLOOKUP(D24,Sheet1!$C$2:$H$100,6,FALSE)</f>
        <v>1571584.2</v>
      </c>
      <c r="N24" s="37">
        <f t="shared" si="3"/>
        <v>2500.6000000000931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477</v>
      </c>
      <c r="S24" s="38"/>
    </row>
    <row r="25" spans="1:19" x14ac:dyDescent="0.2">
      <c r="A25" s="46">
        <v>45535</v>
      </c>
      <c r="B25" s="35" t="s">
        <v>58</v>
      </c>
      <c r="C25" s="42">
        <f>VLOOKUP(D25,'Holdings Manager'!$C$2:$O$100,13,FALSE)</f>
        <v>41</v>
      </c>
      <c r="D25" s="55" t="s">
        <v>363</v>
      </c>
      <c r="E25" s="55" t="s">
        <v>431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18.02</v>
      </c>
      <c r="J25" s="44">
        <f>VLOOKUP(D25,Sheet1!$C$2:$J$100,8,FALSE)</f>
        <v>18.02</v>
      </c>
      <c r="K25" s="37">
        <f t="shared" si="2"/>
        <v>0</v>
      </c>
      <c r="L25" s="44">
        <f>VLOOKUP(D25,'Holdings Manager'!$C$2:$H$100,6,FALSE)</f>
        <v>746221.11</v>
      </c>
      <c r="M25" s="44">
        <f>VLOOKUP(D25,Sheet1!$C$2:$H$100,6,FALSE)</f>
        <v>745329.72</v>
      </c>
      <c r="N25" s="37">
        <f t="shared" si="3"/>
        <v>891.39000000001397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477</v>
      </c>
      <c r="S25" s="38"/>
    </row>
    <row r="26" spans="1:19" x14ac:dyDescent="0.2">
      <c r="A26" s="46">
        <v>45535</v>
      </c>
      <c r="B26" s="35" t="s">
        <v>58</v>
      </c>
      <c r="C26" s="42">
        <f>VLOOKUP(D26,'Holdings Manager'!$C$2:$O$100,13,FALSE)</f>
        <v>41</v>
      </c>
      <c r="D26" s="55" t="s">
        <v>342</v>
      </c>
      <c r="E26" s="55" t="s">
        <v>399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119.05</v>
      </c>
      <c r="J26" s="44">
        <f>VLOOKUP(D26,Sheet1!$C$2:$J$100,8,FALSE)</f>
        <v>119.05</v>
      </c>
      <c r="K26" s="37">
        <f t="shared" si="2"/>
        <v>0</v>
      </c>
      <c r="L26" s="44">
        <f>VLOOKUP(D26,'Holdings Manager'!$C$2:$H$100,6,FALSE)</f>
        <v>2456971.75</v>
      </c>
      <c r="M26" s="44">
        <f>VLOOKUP(D26,Sheet1!$C$2:$H$100,6,FALSE)</f>
        <v>2452151.1800000002</v>
      </c>
      <c r="N26" s="37">
        <f t="shared" si="3"/>
        <v>4820.5699999998324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477</v>
      </c>
      <c r="S26" s="38"/>
    </row>
    <row r="27" spans="1:19" x14ac:dyDescent="0.2">
      <c r="A27" s="46">
        <v>45535</v>
      </c>
      <c r="B27" s="35" t="s">
        <v>58</v>
      </c>
      <c r="C27" s="42">
        <f>VLOOKUP(D27,'Holdings Manager'!$C$2:$O$100,13,FALSE)</f>
        <v>41</v>
      </c>
      <c r="D27" s="55" t="s">
        <v>280</v>
      </c>
      <c r="E27" s="55" t="s">
        <v>279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97.42</v>
      </c>
      <c r="J27" s="44">
        <f>VLOOKUP(D27,Sheet1!$C$2:$J$100,8,FALSE)</f>
        <v>97.42</v>
      </c>
      <c r="K27" s="37">
        <f t="shared" si="2"/>
        <v>0</v>
      </c>
      <c r="L27" s="44">
        <f>VLOOKUP(D27,'Holdings Manager'!$C$2:$H$100,6,FALSE)</f>
        <v>3334004.66</v>
      </c>
      <c r="M27" s="44">
        <f>VLOOKUP(D27,Sheet1!$C$2:$H$100,6,FALSE)</f>
        <v>3334004.66</v>
      </c>
      <c r="N27" s="37">
        <f t="shared" si="3"/>
        <v>0</v>
      </c>
      <c r="O27" s="44">
        <f>IFERROR(SUMIF('Accruals Manager'!$B$2:$B$100,D27,'Accruals Manager'!$C$2:$C$100),0)</f>
        <v>8555.75</v>
      </c>
      <c r="P27" s="44">
        <v>8555.75</v>
      </c>
      <c r="Q27" s="36">
        <f t="shared" si="0"/>
        <v>0</v>
      </c>
      <c r="R27" s="38"/>
      <c r="S27" s="38"/>
    </row>
    <row r="28" spans="1:19" x14ac:dyDescent="0.2">
      <c r="A28" s="46">
        <v>45535</v>
      </c>
      <c r="B28" s="35" t="s">
        <v>58</v>
      </c>
      <c r="C28" s="42">
        <f>VLOOKUP(D28,'Holdings Manager'!$C$2:$O$100,13,FALSE)</f>
        <v>43</v>
      </c>
      <c r="D28" s="55" t="s">
        <v>294</v>
      </c>
      <c r="E28" s="55" t="s">
        <v>293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48.6</v>
      </c>
      <c r="J28" s="44">
        <f>VLOOKUP(D28,Sheet1!$C$2:$J$100,8,FALSE)</f>
        <v>48.6</v>
      </c>
      <c r="K28" s="37">
        <f t="shared" si="2"/>
        <v>0</v>
      </c>
      <c r="L28" s="44">
        <f>VLOOKUP(D28,'Holdings Manager'!$C$2:$H$100,6,FALSE)</f>
        <v>1360314</v>
      </c>
      <c r="M28" s="44">
        <f>VLOOKUP(D28,Sheet1!$C$2:$H$100,6,FALSE)</f>
        <v>1360314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45535</v>
      </c>
      <c r="B29" s="35" t="s">
        <v>58</v>
      </c>
      <c r="C29" s="42">
        <f>VLOOKUP(D29,'Holdings Manager'!$C$2:$O$100,13,FALSE)</f>
        <v>41</v>
      </c>
      <c r="D29" s="55" t="s">
        <v>307</v>
      </c>
      <c r="E29" s="55" t="s">
        <v>306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91.01</v>
      </c>
      <c r="J29" s="44">
        <f>VLOOKUP(D29,Sheet1!$C$2:$J$100,8,FALSE)</f>
        <v>91.01</v>
      </c>
      <c r="K29" s="37">
        <f t="shared" si="2"/>
        <v>0</v>
      </c>
      <c r="L29" s="44">
        <f>VLOOKUP(D29,'Holdings Manager'!$C$2:$H$100,6,FALSE)</f>
        <v>2124719.46</v>
      </c>
      <c r="M29" s="44">
        <f>VLOOKUP(D29,Sheet1!$C$2:$H$100,6,FALSE)</f>
        <v>2124719.46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45535</v>
      </c>
      <c r="B30" s="35" t="s">
        <v>58</v>
      </c>
      <c r="C30" s="42">
        <f>VLOOKUP(D30,'Holdings Manager'!$C$2:$O$100,13,FALSE)</f>
        <v>41</v>
      </c>
      <c r="D30" s="55" t="s">
        <v>361</v>
      </c>
      <c r="E30" s="55" t="s">
        <v>394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102.5</v>
      </c>
      <c r="J30" s="44">
        <f>VLOOKUP(D30,Sheet1!$C$2:$J$100,8,FALSE)</f>
        <v>102.5</v>
      </c>
      <c r="K30" s="37">
        <f t="shared" si="2"/>
        <v>0</v>
      </c>
      <c r="L30" s="44">
        <f>VLOOKUP(D30,'Holdings Manager'!$C$2:$H$100,6,FALSE)</f>
        <v>2443112.67</v>
      </c>
      <c r="M30" s="44">
        <f>VLOOKUP(D30,Sheet1!$C$2:$H$100,6,FALSE)</f>
        <v>2440194.2799999998</v>
      </c>
      <c r="N30" s="37">
        <f t="shared" si="3"/>
        <v>2918.3900000001304</v>
      </c>
      <c r="O30" s="44">
        <f>IFERROR(SUMIF('Accruals Manager'!$B$2:$B$100,D30,'Accruals Manager'!$C$2:$C$100),0)</f>
        <v>9556.81</v>
      </c>
      <c r="P30" s="44">
        <v>9556.81</v>
      </c>
      <c r="Q30" s="36">
        <f t="shared" si="0"/>
        <v>0</v>
      </c>
      <c r="R30" s="38" t="s">
        <v>477</v>
      </c>
      <c r="S30" s="38"/>
    </row>
    <row r="31" spans="1:19" x14ac:dyDescent="0.2">
      <c r="A31" s="46">
        <v>45535</v>
      </c>
      <c r="B31" s="35" t="s">
        <v>58</v>
      </c>
      <c r="C31" s="42">
        <f>VLOOKUP(D31,'Holdings Manager'!$C$2:$O$100,13,FALSE)</f>
        <v>41</v>
      </c>
      <c r="D31" s="55" t="s">
        <v>358</v>
      </c>
      <c r="E31" s="55" t="s">
        <v>438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35.4</v>
      </c>
      <c r="J31" s="44">
        <f>VLOOKUP(D31,Sheet1!$C$2:$J$100,8,FALSE)</f>
        <v>35.4</v>
      </c>
      <c r="K31" s="37">
        <f t="shared" si="2"/>
        <v>0</v>
      </c>
      <c r="L31" s="44">
        <f>VLOOKUP(D31,'Holdings Manager'!$C$2:$H$100,6,FALSE)</f>
        <v>1745504.87</v>
      </c>
      <c r="M31" s="44">
        <f>VLOOKUP(D31,Sheet1!$C$2:$H$100,6,FALSE)</f>
        <v>1743419.8</v>
      </c>
      <c r="N31" s="37">
        <f t="shared" si="3"/>
        <v>2085.0700000000652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477</v>
      </c>
      <c r="S31" s="38"/>
    </row>
    <row r="32" spans="1:19" x14ac:dyDescent="0.2">
      <c r="A32" s="46">
        <v>45535</v>
      </c>
      <c r="B32" s="35" t="s">
        <v>58</v>
      </c>
      <c r="C32" s="42">
        <f>VLOOKUP(D32,'Holdings Manager'!$C$2:$O$100,13,FALSE)</f>
        <v>43</v>
      </c>
      <c r="D32" s="55" t="s">
        <v>313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106.92</v>
      </c>
      <c r="J32" s="44">
        <f>VLOOKUP(D32,Sheet1!$C$2:$J$100,8,FALSE)</f>
        <v>106.92</v>
      </c>
      <c r="K32" s="37">
        <f t="shared" si="2"/>
        <v>0</v>
      </c>
      <c r="L32" s="44">
        <f>VLOOKUP(D32,'Holdings Manager'!$C$2:$H$100,6,FALSE)</f>
        <v>438372</v>
      </c>
      <c r="M32" s="44">
        <f>VLOOKUP(D32,Sheet1!$C$2:$H$100,6,FALSE)</f>
        <v>438372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45535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555.6</v>
      </c>
      <c r="J33" s="44">
        <f>VLOOKUP(D33,Sheet1!$C$2:$J$100,8,FALSE)</f>
        <v>555.6</v>
      </c>
      <c r="K33" s="37">
        <f t="shared" si="2"/>
        <v>0</v>
      </c>
      <c r="L33" s="44">
        <f>VLOOKUP(D33,'Holdings Manager'!$C$2:$H$100,6,FALSE)</f>
        <v>1823077.85</v>
      </c>
      <c r="M33" s="44">
        <f>VLOOKUP(D33,Sheet1!$C$2:$H$100,6,FALSE)</f>
        <v>1820181.69</v>
      </c>
      <c r="N33" s="37">
        <f t="shared" si="3"/>
        <v>2896.160000000149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477</v>
      </c>
      <c r="S33" s="38"/>
    </row>
    <row r="34" spans="1:19" x14ac:dyDescent="0.2">
      <c r="A34" s="46">
        <v>45535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164.1</v>
      </c>
      <c r="J34" s="44">
        <f>VLOOKUP(D34,Sheet1!$C$2:$J$100,8,FALSE)</f>
        <v>164.1</v>
      </c>
      <c r="K34" s="37">
        <f t="shared" si="2"/>
        <v>0</v>
      </c>
      <c r="L34" s="44">
        <f>VLOOKUP(D34,'Holdings Manager'!$C$2:$H$100,6,FALSE)</f>
        <v>1011348.81</v>
      </c>
      <c r="M34" s="44">
        <f>VLOOKUP(D34,Sheet1!$C$2:$H$100,6,FALSE)</f>
        <v>1009742.17</v>
      </c>
      <c r="N34" s="37">
        <f t="shared" si="3"/>
        <v>1606.640000000014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477</v>
      </c>
      <c r="S34" s="38"/>
    </row>
    <row r="35" spans="1:19" x14ac:dyDescent="0.2">
      <c r="A35" s="46">
        <v>45535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4820</v>
      </c>
      <c r="J35" s="44">
        <f>VLOOKUP(D35,Sheet1!$C$2:$J$100,8,FALSE)</f>
        <v>4820</v>
      </c>
      <c r="K35" s="37">
        <f t="shared" si="2"/>
        <v>0</v>
      </c>
      <c r="L35" s="44">
        <f>VLOOKUP(D35,'Holdings Manager'!$C$2:$H$100,6,FALSE)</f>
        <v>972375.12</v>
      </c>
      <c r="M35" s="44">
        <f>VLOOKUP(D35,Sheet1!$C$2:$H$100,6,FALSE)</f>
        <v>968682.81</v>
      </c>
      <c r="N35" s="37">
        <f t="shared" si="3"/>
        <v>3692.3099999999395</v>
      </c>
      <c r="O35" s="44">
        <f>IFERROR(SUMIF('Accruals Manager'!$B$2:$B$100,D35,'Accruals Manager'!$C$2:$C$100),0)</f>
        <v>6869.46</v>
      </c>
      <c r="P35" s="44">
        <v>6869.46</v>
      </c>
      <c r="Q35" s="36">
        <f t="shared" si="0"/>
        <v>0</v>
      </c>
      <c r="R35" s="38" t="s">
        <v>477</v>
      </c>
      <c r="S35" s="38"/>
    </row>
    <row r="36" spans="1:19" x14ac:dyDescent="0.2">
      <c r="A36" s="46">
        <v>45535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9847</v>
      </c>
      <c r="J36" s="44">
        <f>VLOOKUP(D36,Sheet1!$C$2:$J$100,8,FALSE)</f>
        <v>9847</v>
      </c>
      <c r="K36" s="37">
        <f t="shared" si="2"/>
        <v>0</v>
      </c>
      <c r="L36" s="44">
        <f>VLOOKUP(D36,'Holdings Manager'!$C$2:$H$100,6,FALSE)</f>
        <v>1834008.4</v>
      </c>
      <c r="M36" s="44">
        <f>VLOOKUP(D36,Sheet1!$C$2:$H$100,6,FALSE)</f>
        <v>1827044.29</v>
      </c>
      <c r="N36" s="37">
        <f t="shared" si="3"/>
        <v>6964.1099999998696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477</v>
      </c>
      <c r="S36" s="38"/>
    </row>
    <row r="37" spans="1:19" x14ac:dyDescent="0.2">
      <c r="A37" s="46">
        <v>45535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5946</v>
      </c>
      <c r="J37" s="44">
        <f>VLOOKUP(D37,Sheet1!$C$2:$J$100,8,FALSE)</f>
        <v>5946</v>
      </c>
      <c r="K37" s="37">
        <f t="shared" si="2"/>
        <v>0</v>
      </c>
      <c r="L37" s="44">
        <f>VLOOKUP(D37,'Holdings Manager'!$C$2:$H$100,6,FALSE)</f>
        <v>916371.28</v>
      </c>
      <c r="M37" s="44">
        <f>VLOOKUP(D37,Sheet1!$C$2:$H$100,6,FALSE)</f>
        <v>912891.63</v>
      </c>
      <c r="N37" s="37">
        <f t="shared" si="3"/>
        <v>3479.6500000000233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477</v>
      </c>
      <c r="S37" s="38"/>
    </row>
    <row r="38" spans="1:19" x14ac:dyDescent="0.2">
      <c r="A38" s="46">
        <v>45535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2710.5</v>
      </c>
      <c r="J38" s="44">
        <f>VLOOKUP(D38,Sheet1!$C$2:$J$100,8,FALSE)</f>
        <v>2710.5</v>
      </c>
      <c r="K38" s="37">
        <f t="shared" si="2"/>
        <v>0</v>
      </c>
      <c r="L38" s="44">
        <f>VLOOKUP(D38,'Holdings Manager'!$C$2:$H$100,6,FALSE)</f>
        <v>606844.47</v>
      </c>
      <c r="M38" s="44">
        <f>VLOOKUP(D38,Sheet1!$C$2:$H$100,6,FALSE)</f>
        <v>604540.16000000003</v>
      </c>
      <c r="N38" s="37">
        <f t="shared" si="3"/>
        <v>2304.3099999999395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477</v>
      </c>
      <c r="S38" s="38"/>
    </row>
    <row r="39" spans="1:19" x14ac:dyDescent="0.2">
      <c r="A39" s="46">
        <v>45535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4869</v>
      </c>
      <c r="J39" s="44">
        <f>VLOOKUP(D39,Sheet1!$C$2:$J$100,8,FALSE)</f>
        <v>4869</v>
      </c>
      <c r="K39" s="37">
        <f t="shared" si="2"/>
        <v>0</v>
      </c>
      <c r="L39" s="44">
        <f>VLOOKUP(D39,'Holdings Manager'!$C$2:$H$100,6,FALSE)</f>
        <v>635590.01</v>
      </c>
      <c r="M39" s="44">
        <f>VLOOKUP(D39,Sheet1!$C$2:$H$100,6,FALSE)</f>
        <v>633176.54</v>
      </c>
      <c r="N39" s="37">
        <f t="shared" si="3"/>
        <v>2413.4699999999721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477</v>
      </c>
      <c r="S39" s="38"/>
    </row>
    <row r="40" spans="1:19" x14ac:dyDescent="0.2">
      <c r="A40" s="46">
        <v>45535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1032</v>
      </c>
      <c r="J40" s="44">
        <f>VLOOKUP(D40,Sheet1!$C$2:$J$100,8,FALSE)</f>
        <v>1032</v>
      </c>
      <c r="K40" s="37">
        <f t="shared" si="2"/>
        <v>0</v>
      </c>
      <c r="L40" s="44">
        <f>VLOOKUP(D40,'Holdings Manager'!$C$2:$H$100,6,FALSE)</f>
        <v>509950.67</v>
      </c>
      <c r="M40" s="44">
        <f>VLOOKUP(D40,Sheet1!$C$2:$H$100,6,FALSE)</f>
        <v>508014.29</v>
      </c>
      <c r="N40" s="37">
        <f t="shared" si="3"/>
        <v>1936.3800000000047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477</v>
      </c>
      <c r="S40" s="38"/>
    </row>
    <row r="41" spans="1:19" x14ac:dyDescent="0.2">
      <c r="A41" s="46">
        <v>45535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98.86</v>
      </c>
      <c r="J41" s="44">
        <f>VLOOKUP(D41,Sheet1!$C$2:$J$100,8,FALSE)</f>
        <v>98.86</v>
      </c>
      <c r="K41" s="37">
        <f t="shared" si="2"/>
        <v>0</v>
      </c>
      <c r="L41" s="44">
        <f>VLOOKUP(D41,'Holdings Manager'!$C$2:$H$100,6,FALSE)</f>
        <v>762932.93</v>
      </c>
      <c r="M41" s="44">
        <f>VLOOKUP(D41,Sheet1!$C$2:$H$100,6,FALSE)</f>
        <v>761436.06</v>
      </c>
      <c r="N41" s="37">
        <f t="shared" si="3"/>
        <v>1496.8699999999953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477</v>
      </c>
      <c r="S41" s="38"/>
    </row>
    <row r="42" spans="1:19" x14ac:dyDescent="0.2">
      <c r="A42" s="46">
        <v>45535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33</v>
      </c>
      <c r="J42" s="44">
        <f>VLOOKUP(D42,Sheet1!$C$2:$J$100,8,FALSE)</f>
        <v>33</v>
      </c>
      <c r="K42" s="37">
        <f t="shared" si="2"/>
        <v>0</v>
      </c>
      <c r="L42" s="44">
        <f>VLOOKUP(D42,'Holdings Manager'!$C$2:$H$100,6,FALSE)</f>
        <v>1613684.16</v>
      </c>
      <c r="M42" s="44">
        <f>VLOOKUP(D42,Sheet1!$C$2:$H$100,6,FALSE)</f>
        <v>1610518.12</v>
      </c>
      <c r="N42" s="37">
        <f t="shared" si="3"/>
        <v>3166.0399999998044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477</v>
      </c>
      <c r="S42" s="38"/>
    </row>
    <row r="43" spans="1:19" x14ac:dyDescent="0.2">
      <c r="A43" s="46">
        <v>45535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29.94</v>
      </c>
      <c r="J43" s="44">
        <f>VLOOKUP(D43,Sheet1!$C$2:$J$100,8,FALSE)</f>
        <v>29.94</v>
      </c>
      <c r="K43" s="37">
        <f t="shared" si="2"/>
        <v>0</v>
      </c>
      <c r="L43" s="44">
        <f>VLOOKUP(D43,'Holdings Manager'!$C$2:$H$100,6,FALSE)</f>
        <v>1464383.04</v>
      </c>
      <c r="M43" s="44">
        <f>VLOOKUP(D43,Sheet1!$C$2:$H$100,6,FALSE)</f>
        <v>1461509.92</v>
      </c>
      <c r="N43" s="37">
        <f t="shared" si="3"/>
        <v>2873.1200000001118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477</v>
      </c>
      <c r="S43" s="38"/>
    </row>
    <row r="44" spans="1:19" x14ac:dyDescent="0.2">
      <c r="A44" s="46">
        <v>45535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370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87.62</v>
      </c>
      <c r="J44" s="44">
        <f>VLOOKUP(D44,Sheet1!$C$2:$J$100,8,FALSE)</f>
        <v>87.62</v>
      </c>
      <c r="K44" s="37">
        <f t="shared" si="2"/>
        <v>0</v>
      </c>
      <c r="L44" s="44">
        <f>VLOOKUP(D44,'Holdings Manager'!$C$2:$H$100,6,FALSE)</f>
        <v>727246</v>
      </c>
      <c r="M44" s="44">
        <f>VLOOKUP(D44,Sheet1!$C$2:$H$100,6,FALSE)</f>
        <v>727246</v>
      </c>
      <c r="N44" s="37">
        <f t="shared" si="3"/>
        <v>0</v>
      </c>
      <c r="O44" s="44">
        <f>IFERROR(SUMIF('Accruals Manager'!$B$2:$B$100,D44,'Accruals Manager'!$C$2:$C$100),0)</f>
        <v>4150</v>
      </c>
      <c r="P44" s="44">
        <v>4150</v>
      </c>
      <c r="Q44" s="36">
        <f t="shared" si="0"/>
        <v>0</v>
      </c>
      <c r="R44" s="38"/>
      <c r="S44" s="38"/>
    </row>
    <row r="45" spans="1:19" x14ac:dyDescent="0.2">
      <c r="A45" s="46">
        <v>45535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189.8</v>
      </c>
      <c r="J45" s="44">
        <f>VLOOKUP(D45,Sheet1!$C$2:$J$100,8,FALSE)</f>
        <v>189.8</v>
      </c>
      <c r="K45" s="37">
        <f t="shared" si="2"/>
        <v>0</v>
      </c>
      <c r="L45" s="44">
        <f>VLOOKUP(D45,'Holdings Manager'!$C$2:$H$100,6,FALSE)</f>
        <v>132860</v>
      </c>
      <c r="M45" s="44">
        <f>VLOOKUP(D45,Sheet1!$C$2:$H$100,6,FALSE)</f>
        <v>132860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45535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29218</v>
      </c>
      <c r="G46" s="44">
        <f>VLOOKUP(D46,Sheet1!$C$2:$E$100,3,FALSE)</f>
        <v>29218</v>
      </c>
      <c r="H46" s="36">
        <f t="shared" si="1"/>
        <v>0</v>
      </c>
      <c r="I46" s="44">
        <f>VLOOKUP(D46,'Holdings Manager'!$C$2:$J$100,8,FALSE)</f>
        <v>97.56</v>
      </c>
      <c r="J46" s="44">
        <f>VLOOKUP(D46,Sheet1!$C$2:$J$100,8,FALSE)</f>
        <v>97.56</v>
      </c>
      <c r="K46" s="37">
        <f t="shared" si="2"/>
        <v>0</v>
      </c>
      <c r="L46" s="44">
        <f>VLOOKUP(D46,'Holdings Manager'!$C$2:$H$100,6,FALSE)</f>
        <v>2850508.08</v>
      </c>
      <c r="M46" s="44">
        <f>VLOOKUP(D46,Sheet1!$C$2:$H$100,6,FALSE)</f>
        <v>2850508.08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45535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219.71</v>
      </c>
      <c r="J47" s="44">
        <f>VLOOKUP(D47,Sheet1!$C$2:$J$100,8,FALSE)</f>
        <v>219.71</v>
      </c>
      <c r="K47" s="37">
        <f t="shared" si="2"/>
        <v>0</v>
      </c>
      <c r="L47" s="44">
        <f>VLOOKUP(D47,'Holdings Manager'!$C$2:$H$100,6,FALSE)</f>
        <v>2828766.25</v>
      </c>
      <c r="M47" s="44">
        <f>VLOOKUP(D47,Sheet1!$C$2:$H$100,6,FALSE)</f>
        <v>2828766.25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45535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369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57.41</v>
      </c>
      <c r="J48" s="44">
        <f>VLOOKUP(D48,Sheet1!$C$2:$J$100,8,FALSE)</f>
        <v>57.41</v>
      </c>
      <c r="K48" s="37">
        <f t="shared" si="2"/>
        <v>0</v>
      </c>
      <c r="L48" s="44">
        <f>VLOOKUP(D48,'Holdings Manager'!$C$2:$H$100,6,FALSE)</f>
        <v>459280</v>
      </c>
      <c r="M48" s="44">
        <f>VLOOKUP(D48,Sheet1!$C$2:$H$100,6,FALSE)</f>
        <v>459280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45535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6.51</v>
      </c>
      <c r="J49" s="44">
        <f>VLOOKUP(D49,Sheet1!$C$2:$J$100,8,FALSE)</f>
        <v>6.51</v>
      </c>
      <c r="K49" s="37">
        <f t="shared" si="2"/>
        <v>0</v>
      </c>
      <c r="L49" s="44">
        <f>VLOOKUP(D49,'Holdings Manager'!$C$2:$H$100,6,FALSE)</f>
        <v>1432200</v>
      </c>
      <c r="M49" s="44">
        <f>VLOOKUP(D49,Sheet1!$C$2:$H$100,6,FALSE)</f>
        <v>1432200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45535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31.82</v>
      </c>
      <c r="J50" s="44">
        <f>VLOOKUP(D50,Sheet1!$C$2:$J$100,8,FALSE)</f>
        <v>31.82</v>
      </c>
      <c r="K50" s="37">
        <f t="shared" si="2"/>
        <v>0</v>
      </c>
      <c r="L50" s="44">
        <f>VLOOKUP(D50,'Holdings Manager'!$C$2:$H$100,6,FALSE)</f>
        <v>812396.42</v>
      </c>
      <c r="M50" s="44">
        <f>VLOOKUP(D50,Sheet1!$C$2:$H$100,6,FALSE)</f>
        <v>812396.42</v>
      </c>
      <c r="N50" s="37">
        <f t="shared" si="3"/>
        <v>0</v>
      </c>
      <c r="O50" s="44">
        <f>IFERROR(SUMIF('Accruals Manager'!$B$2:$B$100,D50,'Accruals Manager'!$C$2:$C$100),0)</f>
        <v>6701.89</v>
      </c>
      <c r="P50" s="44">
        <v>6701.89</v>
      </c>
      <c r="Q50" s="36">
        <f t="shared" si="0"/>
        <v>0</v>
      </c>
      <c r="R50" s="38"/>
      <c r="S50" s="38"/>
    </row>
    <row r="51" spans="1:19" x14ac:dyDescent="0.2">
      <c r="A51" s="46">
        <v>45535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139.16</v>
      </c>
      <c r="J51" s="44">
        <f>VLOOKUP(D51,Sheet1!$C$2:$J$100,8,FALSE)</f>
        <v>139.16</v>
      </c>
      <c r="K51" s="37">
        <f t="shared" si="2"/>
        <v>0</v>
      </c>
      <c r="L51" s="44">
        <f>VLOOKUP(D51,'Holdings Manager'!$C$2:$H$100,6,FALSE)</f>
        <v>2170896</v>
      </c>
      <c r="M51" s="44">
        <f>VLOOKUP(D51,Sheet1!$C$2:$H$100,6,FALSE)</f>
        <v>2170896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45535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4.46</v>
      </c>
      <c r="J52" s="44">
        <f>VLOOKUP(D52,Sheet1!$C$2:$J$100,8,FALSE)</f>
        <v>4.46</v>
      </c>
      <c r="K52" s="37">
        <f t="shared" si="2"/>
        <v>0</v>
      </c>
      <c r="L52" s="44">
        <f>VLOOKUP(D52,'Holdings Manager'!$C$2:$H$100,6,FALSE)</f>
        <v>943959</v>
      </c>
      <c r="M52" s="44">
        <f>VLOOKUP(D52,Sheet1!$C$2:$H$100,6,FALSE)</f>
        <v>943959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45535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311</v>
      </c>
      <c r="F53" s="44">
        <f>VLOOKUP(D53,'Holdings Manager'!$C$2:$E$100,3,FALSE)</f>
        <v>6300</v>
      </c>
      <c r="G53" s="44">
        <f>VLOOKUP(D53,Sheet1!$C$2:$E$100,3,FALSE)</f>
        <v>6300</v>
      </c>
      <c r="H53" s="36">
        <f t="shared" si="1"/>
        <v>0</v>
      </c>
      <c r="I53" s="44">
        <f>VLOOKUP(D53,'Holdings Manager'!$C$2:$J$100,8,FALSE)</f>
        <v>120.89</v>
      </c>
      <c r="J53" s="44">
        <f>VLOOKUP(D53,Sheet1!$C$2:$J$100,8,FALSE)</f>
        <v>120.89</v>
      </c>
      <c r="K53" s="37">
        <f t="shared" si="2"/>
        <v>0</v>
      </c>
      <c r="L53" s="44">
        <f>VLOOKUP(D53,'Holdings Manager'!$C$2:$H$100,6,FALSE)</f>
        <v>761607</v>
      </c>
      <c r="M53" s="44">
        <f>VLOOKUP(D53,Sheet1!$C$2:$H$100,6,FALSE)</f>
        <v>761607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45535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326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30.85</v>
      </c>
      <c r="J54" s="44">
        <f>VLOOKUP(D54,Sheet1!$C$2:$J$100,8,FALSE)</f>
        <v>30.85</v>
      </c>
      <c r="K54" s="37">
        <f t="shared" si="2"/>
        <v>0</v>
      </c>
      <c r="L54" s="44">
        <f>VLOOKUP(D54,'Holdings Manager'!$C$2:$H$100,6,FALSE)</f>
        <v>1046894.75</v>
      </c>
      <c r="M54" s="44">
        <f>VLOOKUP(D54,Sheet1!$C$2:$H$100,6,FALSE)</f>
        <v>1046894.75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45535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299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36.53</v>
      </c>
      <c r="J55" s="44">
        <f>VLOOKUP(D55,Sheet1!$C$2:$J$100,8,FALSE)</f>
        <v>36.53</v>
      </c>
      <c r="K55" s="37">
        <f t="shared" si="2"/>
        <v>0</v>
      </c>
      <c r="L55" s="44">
        <f>VLOOKUP(D55,'Holdings Manager'!$C$2:$H$100,6,FALSE)</f>
        <v>1296961.1200000001</v>
      </c>
      <c r="M55" s="44">
        <f>VLOOKUP(D55,Sheet1!$C$2:$H$100,6,FALSE)</f>
        <v>1296961.1200000001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45535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425160</v>
      </c>
      <c r="G56" s="44">
        <f>VLOOKUP(D56,Sheet1!$C$2:$E$100,3,FALSE)</f>
        <v>425160</v>
      </c>
      <c r="H56" s="36">
        <f t="shared" si="1"/>
        <v>0</v>
      </c>
      <c r="I56" s="44">
        <f>VLOOKUP(D56,'Holdings Manager'!$C$2:$J$100,8,FALSE)</f>
        <v>3.06</v>
      </c>
      <c r="J56" s="44">
        <f>VLOOKUP(D56,Sheet1!$C$2:$J$100,8,FALSE)</f>
        <v>3.06</v>
      </c>
      <c r="K56" s="37">
        <f t="shared" si="2"/>
        <v>0</v>
      </c>
      <c r="L56" s="44">
        <f>VLOOKUP(D56,'Holdings Manager'!$C$2:$H$100,6,FALSE)</f>
        <v>1300989.6000000001</v>
      </c>
      <c r="M56" s="44">
        <f>VLOOKUP(D56,Sheet1!$C$2:$H$100,6,FALSE)</f>
        <v>1300989.6000000001</v>
      </c>
      <c r="N56" s="37">
        <f t="shared" si="3"/>
        <v>0</v>
      </c>
      <c r="O56" s="44">
        <f>IFERROR(SUMIF('Accruals Manager'!$B$2:$B$100,D56,'Accruals Manager'!$C$2:$C$100),0)</f>
        <v>23229.040000000001</v>
      </c>
      <c r="P56" s="44">
        <v>23229.040000000001</v>
      </c>
      <c r="Q56" s="36">
        <f t="shared" si="0"/>
        <v>0</v>
      </c>
      <c r="R56" s="38"/>
      <c r="S56" s="38"/>
    </row>
    <row r="57" spans="1:19" x14ac:dyDescent="0.2">
      <c r="A57" s="46">
        <v>45535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31.95</v>
      </c>
      <c r="J57" s="44">
        <f>VLOOKUP(D57,Sheet1!$C$2:$J$100,8,FALSE)</f>
        <v>31.95</v>
      </c>
      <c r="K57" s="37">
        <f t="shared" si="2"/>
        <v>0</v>
      </c>
      <c r="L57" s="44">
        <f>VLOOKUP(D57,'Holdings Manager'!$C$2:$H$100,6,FALSE)</f>
        <v>1268542.8</v>
      </c>
      <c r="M57" s="44">
        <f>VLOOKUP(D57,Sheet1!$C$2:$H$100,6,FALSE)</f>
        <v>1268542.8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45535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125.1</v>
      </c>
      <c r="J58" s="44">
        <f>VLOOKUP(D58,Sheet1!$C$2:$J$100,8,FALSE)</f>
        <v>125.1</v>
      </c>
      <c r="K58" s="37">
        <f t="shared" si="2"/>
        <v>0</v>
      </c>
      <c r="L58" s="44">
        <f>VLOOKUP(D58,'Holdings Manager'!$C$2:$H$100,6,FALSE)</f>
        <v>3106983.6</v>
      </c>
      <c r="M58" s="44">
        <f>VLOOKUP(D58,Sheet1!$C$2:$H$100,6,FALSE)</f>
        <v>3106983.6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45535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291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204.36</v>
      </c>
      <c r="J59" s="44">
        <f>VLOOKUP(D59,Sheet1!$C$2:$J$100,8,FALSE)</f>
        <v>204.36</v>
      </c>
      <c r="K59" s="37">
        <f t="shared" si="2"/>
        <v>0</v>
      </c>
      <c r="L59" s="44">
        <f>VLOOKUP(D59,'Holdings Manager'!$C$2:$H$100,6,FALSE)</f>
        <v>2038286.64</v>
      </c>
      <c r="M59" s="44">
        <f>VLOOKUP(D59,Sheet1!$C$2:$H$100,6,FALSE)</f>
        <v>2038286.64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45535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288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192.5</v>
      </c>
      <c r="J60" s="44">
        <f>VLOOKUP(D60,Sheet1!$C$2:$J$100,8,FALSE)</f>
        <v>192.5</v>
      </c>
      <c r="K60" s="37">
        <f t="shared" si="2"/>
        <v>0</v>
      </c>
      <c r="L60" s="44">
        <f>VLOOKUP(D60,'Holdings Manager'!$C$2:$H$100,6,FALSE)</f>
        <v>2194500</v>
      </c>
      <c r="M60" s="44">
        <f>VLOOKUP(D60,Sheet1!$C$2:$H$100,6,FALSE)</f>
        <v>2194500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45535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149.07</v>
      </c>
      <c r="J61" s="44">
        <f>VLOOKUP(D61,Sheet1!$C$2:$J$100,8,FALSE)</f>
        <v>149.07</v>
      </c>
      <c r="K61" s="37">
        <f t="shared" si="2"/>
        <v>0</v>
      </c>
      <c r="L61" s="44">
        <f>VLOOKUP(D61,'Holdings Manager'!$C$2:$H$100,6,FALSE)</f>
        <v>253419</v>
      </c>
      <c r="M61" s="44">
        <f>VLOOKUP(D61,Sheet1!$C$2:$H$100,6,FALSE)</f>
        <v>253419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45535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17.88</v>
      </c>
      <c r="J62" s="44">
        <f>VLOOKUP(D62,Sheet1!$C$2:$J$100,8,FALSE)</f>
        <v>17.88</v>
      </c>
      <c r="K62" s="37">
        <f t="shared" si="2"/>
        <v>0</v>
      </c>
      <c r="L62" s="44">
        <f>VLOOKUP(D62,'Holdings Manager'!$C$2:$H$100,6,FALSE)</f>
        <v>915742.08</v>
      </c>
      <c r="M62" s="44">
        <f>VLOOKUP(D62,Sheet1!$C$2:$H$100,6,FALSE)</f>
        <v>915742.08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45535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7.45</v>
      </c>
      <c r="J63" s="44">
        <f>VLOOKUP(D63,Sheet1!$C$2:$J$100,8,FALSE)</f>
        <v>7.45</v>
      </c>
      <c r="K63" s="37">
        <f t="shared" si="2"/>
        <v>0</v>
      </c>
      <c r="L63" s="44">
        <f>VLOOKUP(D63,'Holdings Manager'!$C$2:$H$100,6,FALSE)</f>
        <v>1455096.75</v>
      </c>
      <c r="M63" s="44">
        <f>VLOOKUP(D63,Sheet1!$C$2:$H$100,6,FALSE)</f>
        <v>1455096.75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45535</v>
      </c>
      <c r="B64" s="35" t="s">
        <v>58</v>
      </c>
      <c r="C64" s="42" t="str">
        <f>VLOOKUP(D64,'Holdings Manager'!$C$2:$O$100,13,FALSE)</f>
        <v>SF</v>
      </c>
      <c r="D64" s="55" t="s">
        <v>373</v>
      </c>
      <c r="E64" s="55" t="s">
        <v>373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1438513.86</v>
      </c>
      <c r="M64" s="44">
        <f>VLOOKUP(D64,Sheet1!$C$2:$H$100,6,FALSE)</f>
        <v>1435175.11</v>
      </c>
      <c r="N64" s="37">
        <f t="shared" si="3"/>
        <v>3338.75</v>
      </c>
      <c r="O64" s="44">
        <f>IFERROR(SUMIF('Accruals Manager'!$B$2:$B$100,D64,'Accruals Manager'!$C$2:$C$100),0)</f>
        <v>6783.58</v>
      </c>
      <c r="P64" s="44">
        <v>6783.58</v>
      </c>
      <c r="Q64" s="36">
        <f t="shared" si="0"/>
        <v>0</v>
      </c>
      <c r="R64" s="38" t="s">
        <v>476</v>
      </c>
      <c r="S64" s="38"/>
    </row>
    <row r="65" spans="1:19" x14ac:dyDescent="0.2">
      <c r="A65" s="46">
        <v>45535</v>
      </c>
      <c r="B65" s="35" t="s">
        <v>58</v>
      </c>
      <c r="C65" s="42" t="str">
        <f>VLOOKUP(D65,'Holdings Manager'!$C$2:$O$100,13,FALSE)</f>
        <v>SF</v>
      </c>
      <c r="D65" s="55" t="s">
        <v>471</v>
      </c>
      <c r="E65" s="55" t="s">
        <v>471</v>
      </c>
      <c r="F65" s="44"/>
      <c r="G65" s="44"/>
      <c r="H65" s="36">
        <f t="shared" si="1"/>
        <v>0</v>
      </c>
      <c r="I65" s="44">
        <f>VLOOKUP(D65,'Holdings Manager'!$C$2:$J$100,8,FALSE)</f>
        <v>100</v>
      </c>
      <c r="J65" s="44">
        <f>I65</f>
        <v>100</v>
      </c>
      <c r="K65" s="37">
        <f t="shared" si="2"/>
        <v>0</v>
      </c>
      <c r="L65" s="44">
        <f>VLOOKUP(D65,'Holdings Manager'!$C$2:$H$100,6,FALSE)</f>
        <v>226.95</v>
      </c>
      <c r="M65" s="44">
        <v>0</v>
      </c>
      <c r="N65" s="37">
        <f t="shared" si="3"/>
        <v>226.95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 t="s">
        <v>476</v>
      </c>
      <c r="S65" s="38"/>
    </row>
    <row r="66" spans="1:19" ht="12.75" customHeight="1" x14ac:dyDescent="0.25">
      <c r="A66" s="46">
        <v>45535</v>
      </c>
      <c r="B66" s="35" t="s">
        <v>58</v>
      </c>
      <c r="C66" s="42" t="str">
        <f>VLOOKUP(D66,'Holdings Manager'!$C$2:$O$100,13,FALSE)</f>
        <v>FC</v>
      </c>
      <c r="D66" s="55" t="s">
        <v>395</v>
      </c>
      <c r="E66" s="55" t="s">
        <v>395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-2.97</v>
      </c>
      <c r="M66" s="44">
        <f>VLOOKUP(D66,Sheet1!$C$2:$H$100,6,FALSE)</f>
        <v>-2.97</v>
      </c>
      <c r="N66" s="37">
        <f t="shared" si="3"/>
        <v>0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45535</v>
      </c>
      <c r="B67" s="35" t="s">
        <v>58</v>
      </c>
      <c r="C67" s="42" t="str">
        <f>VLOOKUP(D67,'Holdings Manager'!$C$2:$O$100,13,FALSE)</f>
        <v>FC</v>
      </c>
      <c r="D67" s="55" t="s">
        <v>390</v>
      </c>
      <c r="E67" s="55" t="s">
        <v>390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-109.43</v>
      </c>
      <c r="M67" s="44">
        <f>VLOOKUP(D67,Sheet1!$C$2:$H$100,6,FALSE)</f>
        <v>-109.26</v>
      </c>
      <c r="N67" s="37">
        <f>L67-M67</f>
        <v>-0.17000000000000171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45535</v>
      </c>
      <c r="B68" s="35" t="s">
        <v>58</v>
      </c>
      <c r="C68" s="42" t="str">
        <f>VLOOKUP(D68,'Holdings Manager'!$C$2:$O$100,13,FALSE)</f>
        <v>FC</v>
      </c>
      <c r="D68" s="55" t="s">
        <v>376</v>
      </c>
      <c r="E68" s="55" t="s">
        <v>376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-3565.7</v>
      </c>
      <c r="M68" s="44">
        <v>0</v>
      </c>
      <c r="N68" s="37">
        <f t="shared" si="3"/>
        <v>-3565.7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 t="s">
        <v>476</v>
      </c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418</v>
      </c>
      <c r="C2" s="54" t="s">
        <v>297</v>
      </c>
      <c r="D2" s="54" t="s">
        <v>296</v>
      </c>
      <c r="E2">
        <v>6815</v>
      </c>
      <c r="F2">
        <v>447557.16</v>
      </c>
      <c r="G2">
        <v>496.79</v>
      </c>
      <c r="H2">
        <v>3385623.85</v>
      </c>
      <c r="I2" t="s">
        <v>376</v>
      </c>
      <c r="J2">
        <v>496.79</v>
      </c>
      <c r="K2">
        <v>3385623.85</v>
      </c>
      <c r="L2">
        <v>447557.16</v>
      </c>
      <c r="M2" t="s">
        <v>376</v>
      </c>
      <c r="N2" s="33">
        <v>45535</v>
      </c>
      <c r="O2" s="54">
        <v>41</v>
      </c>
    </row>
    <row r="3" spans="1:15" x14ac:dyDescent="0.2">
      <c r="A3" t="s">
        <v>58</v>
      </c>
      <c r="B3" t="s">
        <v>419</v>
      </c>
      <c r="C3" s="54" t="s">
        <v>309</v>
      </c>
      <c r="D3" s="54">
        <v>589339209</v>
      </c>
      <c r="E3">
        <v>70155</v>
      </c>
      <c r="F3">
        <v>1715104.82</v>
      </c>
      <c r="G3">
        <v>39.04</v>
      </c>
      <c r="H3">
        <v>2738851.2</v>
      </c>
      <c r="I3" t="s">
        <v>376</v>
      </c>
      <c r="J3">
        <v>39.04</v>
      </c>
      <c r="K3">
        <v>2738851.2</v>
      </c>
      <c r="L3">
        <v>1715104.82</v>
      </c>
      <c r="M3" t="s">
        <v>376</v>
      </c>
      <c r="N3" s="33">
        <v>45535</v>
      </c>
      <c r="O3" s="54">
        <v>43</v>
      </c>
    </row>
    <row r="4" spans="1:15" x14ac:dyDescent="0.2">
      <c r="A4" t="s">
        <v>58</v>
      </c>
      <c r="B4" t="s">
        <v>420</v>
      </c>
      <c r="C4" s="54" t="s">
        <v>324</v>
      </c>
      <c r="D4" s="54" t="s">
        <v>323</v>
      </c>
      <c r="E4">
        <v>36965</v>
      </c>
      <c r="F4">
        <v>951987.45</v>
      </c>
      <c r="G4">
        <v>74.069999999999993</v>
      </c>
      <c r="H4">
        <v>2737997.55</v>
      </c>
      <c r="I4" t="s">
        <v>376</v>
      </c>
      <c r="J4">
        <v>74.069999999999993</v>
      </c>
      <c r="K4">
        <v>2737997.55</v>
      </c>
      <c r="L4">
        <v>951987.45</v>
      </c>
      <c r="M4" t="s">
        <v>376</v>
      </c>
      <c r="N4" s="33">
        <v>45535</v>
      </c>
      <c r="O4" s="54">
        <v>41</v>
      </c>
    </row>
    <row r="5" spans="1:15" x14ac:dyDescent="0.2">
      <c r="A5" t="s">
        <v>58</v>
      </c>
      <c r="B5" t="s">
        <v>421</v>
      </c>
      <c r="C5" s="54" t="s">
        <v>330</v>
      </c>
      <c r="D5" s="54" t="s">
        <v>329</v>
      </c>
      <c r="E5">
        <v>63945</v>
      </c>
      <c r="F5">
        <v>686455.49</v>
      </c>
      <c r="G5">
        <v>10.55</v>
      </c>
      <c r="H5">
        <v>674619.75</v>
      </c>
      <c r="I5" t="s">
        <v>376</v>
      </c>
      <c r="J5">
        <v>10.55</v>
      </c>
      <c r="K5">
        <v>674619.75</v>
      </c>
      <c r="L5">
        <v>686455.49</v>
      </c>
      <c r="M5" t="s">
        <v>376</v>
      </c>
      <c r="N5" s="33">
        <v>45535</v>
      </c>
      <c r="O5" s="54">
        <v>43</v>
      </c>
    </row>
    <row r="6" spans="1:15" x14ac:dyDescent="0.2">
      <c r="A6" t="s">
        <v>58</v>
      </c>
      <c r="B6" t="s">
        <v>422</v>
      </c>
      <c r="C6" s="54" t="s">
        <v>283</v>
      </c>
      <c r="D6" s="54" t="s">
        <v>282</v>
      </c>
      <c r="E6">
        <v>7387</v>
      </c>
      <c r="F6">
        <v>919211.19</v>
      </c>
      <c r="G6">
        <v>138.44999999999999</v>
      </c>
      <c r="H6">
        <v>1022730.15</v>
      </c>
      <c r="I6" t="s">
        <v>376</v>
      </c>
      <c r="J6">
        <v>138.44999999999999</v>
      </c>
      <c r="K6">
        <v>1022730.15</v>
      </c>
      <c r="L6">
        <v>919211.19</v>
      </c>
      <c r="M6" t="s">
        <v>376</v>
      </c>
      <c r="N6" s="33">
        <v>45535</v>
      </c>
      <c r="O6" s="54">
        <v>43</v>
      </c>
    </row>
    <row r="7" spans="1:15" x14ac:dyDescent="0.2">
      <c r="A7" t="s">
        <v>58</v>
      </c>
      <c r="B7" t="s">
        <v>423</v>
      </c>
      <c r="C7" s="54" t="s">
        <v>321</v>
      </c>
      <c r="D7" s="54">
        <v>799926100</v>
      </c>
      <c r="E7">
        <v>200</v>
      </c>
      <c r="F7">
        <v>5301.95</v>
      </c>
      <c r="G7">
        <v>44.02</v>
      </c>
      <c r="H7">
        <v>8804</v>
      </c>
      <c r="I7" t="s">
        <v>376</v>
      </c>
      <c r="J7">
        <v>44.02</v>
      </c>
      <c r="K7">
        <v>8804</v>
      </c>
      <c r="L7">
        <v>5301.95</v>
      </c>
      <c r="M7" t="s">
        <v>376</v>
      </c>
      <c r="N7" s="33">
        <v>45535</v>
      </c>
      <c r="O7" s="54">
        <v>43</v>
      </c>
    </row>
    <row r="8" spans="1:15" x14ac:dyDescent="0.2">
      <c r="A8" t="s">
        <v>58</v>
      </c>
      <c r="B8" t="s">
        <v>424</v>
      </c>
      <c r="C8" s="54" t="s">
        <v>336</v>
      </c>
      <c r="D8" s="54" t="s">
        <v>335</v>
      </c>
      <c r="E8">
        <v>96880</v>
      </c>
      <c r="F8">
        <v>1273541.6299999999</v>
      </c>
      <c r="G8">
        <v>30.76</v>
      </c>
      <c r="H8">
        <v>2980028.8</v>
      </c>
      <c r="I8" t="s">
        <v>376</v>
      </c>
      <c r="J8">
        <v>30.76</v>
      </c>
      <c r="K8">
        <v>2980028.8</v>
      </c>
      <c r="L8">
        <v>1273541.6299999999</v>
      </c>
      <c r="M8" t="s">
        <v>376</v>
      </c>
      <c r="N8" s="33">
        <v>45535</v>
      </c>
      <c r="O8" s="54">
        <v>41</v>
      </c>
    </row>
    <row r="9" spans="1:15" x14ac:dyDescent="0.2">
      <c r="A9" t="s">
        <v>58</v>
      </c>
      <c r="B9" t="s">
        <v>425</v>
      </c>
      <c r="C9" s="54" t="s">
        <v>338</v>
      </c>
      <c r="D9" s="54" t="s">
        <v>426</v>
      </c>
      <c r="E9">
        <v>47290</v>
      </c>
      <c r="F9">
        <v>810540.58</v>
      </c>
      <c r="G9">
        <v>39.051431000000001</v>
      </c>
      <c r="H9">
        <v>1846742.17</v>
      </c>
      <c r="I9" t="s">
        <v>376</v>
      </c>
      <c r="J9">
        <v>35.28</v>
      </c>
      <c r="K9">
        <v>1668391.2</v>
      </c>
      <c r="L9">
        <v>727754.74</v>
      </c>
      <c r="M9" t="s">
        <v>383</v>
      </c>
      <c r="N9" s="33">
        <v>45535</v>
      </c>
      <c r="O9" s="54">
        <v>41</v>
      </c>
    </row>
    <row r="10" spans="1:15" x14ac:dyDescent="0.2">
      <c r="A10" t="s">
        <v>58</v>
      </c>
      <c r="B10" t="s">
        <v>427</v>
      </c>
      <c r="C10" s="54" t="s">
        <v>286</v>
      </c>
      <c r="D10" s="54" t="s">
        <v>285</v>
      </c>
      <c r="E10">
        <v>22948</v>
      </c>
      <c r="F10">
        <v>1135241.6100000001</v>
      </c>
      <c r="G10">
        <v>112.63</v>
      </c>
      <c r="H10">
        <v>2584633.2400000002</v>
      </c>
      <c r="I10" t="s">
        <v>376</v>
      </c>
      <c r="J10">
        <v>112.63</v>
      </c>
      <c r="K10">
        <v>2584633.2400000002</v>
      </c>
      <c r="L10">
        <v>1135241.6100000001</v>
      </c>
      <c r="M10" t="s">
        <v>376</v>
      </c>
      <c r="N10" s="33">
        <v>45535</v>
      </c>
      <c r="O10" s="54">
        <v>41</v>
      </c>
    </row>
    <row r="11" spans="1:15" x14ac:dyDescent="0.2">
      <c r="A11" t="s">
        <v>58</v>
      </c>
      <c r="B11" t="s">
        <v>428</v>
      </c>
      <c r="C11" s="54" t="s">
        <v>302</v>
      </c>
      <c r="D11" s="54" t="s">
        <v>301</v>
      </c>
      <c r="E11">
        <v>23327</v>
      </c>
      <c r="F11">
        <v>1202670.25</v>
      </c>
      <c r="G11">
        <v>100.51</v>
      </c>
      <c r="H11">
        <v>2344596.77</v>
      </c>
      <c r="I11" t="s">
        <v>376</v>
      </c>
      <c r="J11">
        <v>100.51</v>
      </c>
      <c r="K11">
        <v>2344596.77</v>
      </c>
      <c r="L11">
        <v>1202670.25</v>
      </c>
      <c r="M11" t="s">
        <v>376</v>
      </c>
      <c r="N11" s="33">
        <v>45535</v>
      </c>
      <c r="O11" s="54">
        <v>43</v>
      </c>
    </row>
    <row r="12" spans="1:15" x14ac:dyDescent="0.2">
      <c r="A12" t="s">
        <v>58</v>
      </c>
      <c r="B12" t="s">
        <v>429</v>
      </c>
      <c r="C12" s="54" t="s">
        <v>276</v>
      </c>
      <c r="D12" s="54" t="s">
        <v>275</v>
      </c>
      <c r="E12">
        <v>3127</v>
      </c>
      <c r="F12">
        <v>2274134.58</v>
      </c>
      <c r="G12">
        <v>903.87</v>
      </c>
      <c r="H12">
        <v>2826401.49</v>
      </c>
      <c r="I12" t="s">
        <v>376</v>
      </c>
      <c r="J12">
        <v>903.87</v>
      </c>
      <c r="K12">
        <v>2826401.49</v>
      </c>
      <c r="L12">
        <v>2274134.58</v>
      </c>
      <c r="M12" t="s">
        <v>376</v>
      </c>
      <c r="N12" s="33">
        <v>45535</v>
      </c>
      <c r="O12" s="54">
        <v>43</v>
      </c>
    </row>
    <row r="13" spans="1:15" x14ac:dyDescent="0.2">
      <c r="A13" t="s">
        <v>58</v>
      </c>
      <c r="B13" t="s">
        <v>356</v>
      </c>
      <c r="C13" s="54" t="s">
        <v>355</v>
      </c>
      <c r="D13" s="54" t="s">
        <v>406</v>
      </c>
      <c r="E13">
        <v>26975</v>
      </c>
      <c r="F13">
        <v>1557167.26</v>
      </c>
      <c r="G13">
        <v>58.353467999999999</v>
      </c>
      <c r="H13">
        <v>1574084.8</v>
      </c>
      <c r="I13" t="s">
        <v>376</v>
      </c>
      <c r="J13">
        <v>49.51</v>
      </c>
      <c r="K13">
        <v>1335532.25</v>
      </c>
      <c r="L13">
        <v>1469873.78</v>
      </c>
      <c r="M13" t="s">
        <v>390</v>
      </c>
      <c r="N13" s="33">
        <v>45535</v>
      </c>
      <c r="O13" s="54">
        <v>41</v>
      </c>
    </row>
    <row r="14" spans="1:15" x14ac:dyDescent="0.2">
      <c r="A14" t="s">
        <v>58</v>
      </c>
      <c r="B14" t="s">
        <v>430</v>
      </c>
      <c r="C14" s="54" t="s">
        <v>363</v>
      </c>
      <c r="D14" s="54" t="s">
        <v>431</v>
      </c>
      <c r="E14">
        <v>31509</v>
      </c>
      <c r="F14">
        <v>613445.9</v>
      </c>
      <c r="G14">
        <v>23.682793</v>
      </c>
      <c r="H14">
        <v>746221.11</v>
      </c>
      <c r="I14" t="s">
        <v>376</v>
      </c>
      <c r="J14">
        <v>18.02</v>
      </c>
      <c r="K14">
        <v>567792.18000000005</v>
      </c>
      <c r="L14">
        <v>485891.81</v>
      </c>
      <c r="M14" t="s">
        <v>395</v>
      </c>
      <c r="N14" s="33">
        <v>45535</v>
      </c>
      <c r="O14" s="54">
        <v>41</v>
      </c>
    </row>
    <row r="15" spans="1:15" x14ac:dyDescent="0.2">
      <c r="A15" t="s">
        <v>58</v>
      </c>
      <c r="B15" t="s">
        <v>432</v>
      </c>
      <c r="C15" s="54" t="s">
        <v>342</v>
      </c>
      <c r="D15" s="54" t="s">
        <v>399</v>
      </c>
      <c r="E15">
        <v>18645</v>
      </c>
      <c r="F15">
        <v>1349358.35</v>
      </c>
      <c r="G15">
        <v>131.776442</v>
      </c>
      <c r="H15">
        <v>2456971.75</v>
      </c>
      <c r="I15" t="s">
        <v>376</v>
      </c>
      <c r="J15">
        <v>119.05</v>
      </c>
      <c r="K15">
        <v>2219687.25</v>
      </c>
      <c r="L15">
        <v>1203511.3500000001</v>
      </c>
      <c r="M15" t="s">
        <v>383</v>
      </c>
      <c r="N15" s="33">
        <v>45535</v>
      </c>
      <c r="O15" s="54">
        <v>41</v>
      </c>
    </row>
    <row r="16" spans="1:15" x14ac:dyDescent="0.2">
      <c r="A16" t="s">
        <v>58</v>
      </c>
      <c r="B16" t="s">
        <v>433</v>
      </c>
      <c r="C16" s="54" t="s">
        <v>280</v>
      </c>
      <c r="D16" s="54" t="s">
        <v>279</v>
      </c>
      <c r="E16">
        <v>34223</v>
      </c>
      <c r="F16">
        <v>1610924.57</v>
      </c>
      <c r="G16">
        <v>97.42</v>
      </c>
      <c r="H16">
        <v>3334004.66</v>
      </c>
      <c r="I16" t="s">
        <v>376</v>
      </c>
      <c r="J16">
        <v>97.42</v>
      </c>
      <c r="K16">
        <v>3334004.66</v>
      </c>
      <c r="L16">
        <v>1610924.57</v>
      </c>
      <c r="M16" t="s">
        <v>376</v>
      </c>
      <c r="N16" s="33">
        <v>45535</v>
      </c>
      <c r="O16" s="54">
        <v>41</v>
      </c>
    </row>
    <row r="17" spans="1:15" x14ac:dyDescent="0.2">
      <c r="A17" t="s">
        <v>58</v>
      </c>
      <c r="B17" t="s">
        <v>434</v>
      </c>
      <c r="C17" s="54" t="s">
        <v>294</v>
      </c>
      <c r="D17" s="54" t="s">
        <v>293</v>
      </c>
      <c r="E17">
        <v>27990</v>
      </c>
      <c r="F17">
        <v>1066310.48</v>
      </c>
      <c r="G17">
        <v>48.6</v>
      </c>
      <c r="H17">
        <v>1360314</v>
      </c>
      <c r="I17" t="s">
        <v>376</v>
      </c>
      <c r="J17">
        <v>48.6</v>
      </c>
      <c r="K17">
        <v>1360314</v>
      </c>
      <c r="L17">
        <v>1066310.48</v>
      </c>
      <c r="M17" t="s">
        <v>376</v>
      </c>
      <c r="N17" s="33">
        <v>45535</v>
      </c>
      <c r="O17" s="54">
        <v>43</v>
      </c>
    </row>
    <row r="18" spans="1:15" x14ac:dyDescent="0.2">
      <c r="A18" t="s">
        <v>58</v>
      </c>
      <c r="B18" t="s">
        <v>435</v>
      </c>
      <c r="C18" s="54" t="s">
        <v>307</v>
      </c>
      <c r="D18" s="54" t="s">
        <v>306</v>
      </c>
      <c r="E18">
        <v>23346</v>
      </c>
      <c r="F18">
        <v>569245.97</v>
      </c>
      <c r="G18">
        <v>91.01</v>
      </c>
      <c r="H18">
        <v>2124719.46</v>
      </c>
      <c r="I18" t="s">
        <v>376</v>
      </c>
      <c r="J18">
        <v>91.01</v>
      </c>
      <c r="K18">
        <v>2124719.46</v>
      </c>
      <c r="L18">
        <v>569245.97</v>
      </c>
      <c r="M18" t="s">
        <v>376</v>
      </c>
      <c r="N18" s="33">
        <v>45535</v>
      </c>
      <c r="O18" s="54">
        <v>41</v>
      </c>
    </row>
    <row r="19" spans="1:15" x14ac:dyDescent="0.2">
      <c r="A19" t="s">
        <v>58</v>
      </c>
      <c r="B19" t="s">
        <v>436</v>
      </c>
      <c r="C19" s="54" t="s">
        <v>361</v>
      </c>
      <c r="D19" s="54" t="s">
        <v>394</v>
      </c>
      <c r="E19">
        <v>18136</v>
      </c>
      <c r="F19">
        <v>1094250.8</v>
      </c>
      <c r="G19">
        <v>134.710668</v>
      </c>
      <c r="H19">
        <v>2443112.67</v>
      </c>
      <c r="I19" t="s">
        <v>376</v>
      </c>
      <c r="J19">
        <v>102.5</v>
      </c>
      <c r="K19">
        <v>1858940</v>
      </c>
      <c r="L19">
        <v>818593.38</v>
      </c>
      <c r="M19" t="s">
        <v>395</v>
      </c>
      <c r="N19" s="33">
        <v>45535</v>
      </c>
      <c r="O19" s="54">
        <v>41</v>
      </c>
    </row>
    <row r="20" spans="1:15" x14ac:dyDescent="0.2">
      <c r="A20" t="s">
        <v>58</v>
      </c>
      <c r="B20" t="s">
        <v>437</v>
      </c>
      <c r="C20" s="54" t="s">
        <v>358</v>
      </c>
      <c r="D20" s="54" t="s">
        <v>438</v>
      </c>
      <c r="E20">
        <v>37518</v>
      </c>
      <c r="F20">
        <v>1136622.52</v>
      </c>
      <c r="G20">
        <v>46.524464999999999</v>
      </c>
      <c r="H20">
        <v>1745504.87</v>
      </c>
      <c r="I20" t="s">
        <v>376</v>
      </c>
      <c r="J20">
        <v>35.4</v>
      </c>
      <c r="K20">
        <v>1328137.2</v>
      </c>
      <c r="L20">
        <v>892643.47</v>
      </c>
      <c r="M20" t="s">
        <v>395</v>
      </c>
      <c r="N20" s="33">
        <v>45535</v>
      </c>
      <c r="O20" s="54">
        <v>41</v>
      </c>
    </row>
    <row r="21" spans="1:15" x14ac:dyDescent="0.2">
      <c r="A21" t="s">
        <v>58</v>
      </c>
      <c r="B21" t="s">
        <v>439</v>
      </c>
      <c r="C21" s="54" t="s">
        <v>313</v>
      </c>
      <c r="D21" s="54">
        <v>641069406</v>
      </c>
      <c r="E21">
        <v>4100</v>
      </c>
      <c r="F21">
        <v>440139.12</v>
      </c>
      <c r="G21">
        <v>106.92</v>
      </c>
      <c r="H21">
        <v>438372</v>
      </c>
      <c r="I21" t="s">
        <v>376</v>
      </c>
      <c r="J21">
        <v>106.92</v>
      </c>
      <c r="K21">
        <v>438372</v>
      </c>
      <c r="L21">
        <v>440139.12</v>
      </c>
      <c r="M21" t="s">
        <v>376</v>
      </c>
      <c r="N21" s="33">
        <v>45535</v>
      </c>
      <c r="O21" s="54">
        <v>43</v>
      </c>
    </row>
    <row r="22" spans="1:15" x14ac:dyDescent="0.2">
      <c r="A22" t="s">
        <v>58</v>
      </c>
      <c r="B22" t="s">
        <v>440</v>
      </c>
      <c r="C22" s="54">
        <v>7333378</v>
      </c>
      <c r="D22" s="54">
        <v>733337901</v>
      </c>
      <c r="E22">
        <v>2784</v>
      </c>
      <c r="F22">
        <v>499241.96</v>
      </c>
      <c r="G22">
        <v>654.84118100000001</v>
      </c>
      <c r="H22">
        <v>1823077.85</v>
      </c>
      <c r="I22" t="s">
        <v>376</v>
      </c>
      <c r="J22">
        <v>555.6</v>
      </c>
      <c r="K22">
        <v>1546790.4</v>
      </c>
      <c r="L22">
        <v>492111.69</v>
      </c>
      <c r="M22" t="s">
        <v>390</v>
      </c>
      <c r="N22" s="33">
        <v>45535</v>
      </c>
      <c r="O22" s="54">
        <v>41</v>
      </c>
    </row>
    <row r="23" spans="1:15" x14ac:dyDescent="0.2">
      <c r="A23" t="s">
        <v>58</v>
      </c>
      <c r="B23" t="s">
        <v>441</v>
      </c>
      <c r="C23" s="54">
        <v>7124594</v>
      </c>
      <c r="D23" s="54">
        <v>712459908</v>
      </c>
      <c r="E23">
        <v>5229</v>
      </c>
      <c r="F23">
        <v>791512.34</v>
      </c>
      <c r="G23">
        <v>193.41151500000001</v>
      </c>
      <c r="H23">
        <v>1011348.81</v>
      </c>
      <c r="I23" t="s">
        <v>376</v>
      </c>
      <c r="J23">
        <v>164.1</v>
      </c>
      <c r="K23">
        <v>858078.9</v>
      </c>
      <c r="L23">
        <v>771170.47</v>
      </c>
      <c r="M23" t="s">
        <v>390</v>
      </c>
      <c r="N23" s="33">
        <v>45535</v>
      </c>
      <c r="O23" s="54">
        <v>41</v>
      </c>
    </row>
    <row r="24" spans="1:15" x14ac:dyDescent="0.2">
      <c r="A24" t="s">
        <v>58</v>
      </c>
      <c r="B24" t="s">
        <v>442</v>
      </c>
      <c r="C24" s="54">
        <v>6986041</v>
      </c>
      <c r="D24" s="54">
        <v>698604006</v>
      </c>
      <c r="E24">
        <v>29374</v>
      </c>
      <c r="F24">
        <v>848080.77</v>
      </c>
      <c r="G24">
        <v>33.103259000000001</v>
      </c>
      <c r="H24">
        <v>972375.12</v>
      </c>
      <c r="I24" t="s">
        <v>376</v>
      </c>
      <c r="J24">
        <v>4820</v>
      </c>
      <c r="K24">
        <v>141582680</v>
      </c>
      <c r="L24">
        <v>94750516</v>
      </c>
      <c r="M24" t="s">
        <v>379</v>
      </c>
      <c r="N24" s="33">
        <v>45535</v>
      </c>
      <c r="O24" s="54">
        <v>41</v>
      </c>
    </row>
    <row r="25" spans="1:15" x14ac:dyDescent="0.2">
      <c r="A25" t="s">
        <v>58</v>
      </c>
      <c r="B25" t="s">
        <v>443</v>
      </c>
      <c r="C25" s="54">
        <v>6869302</v>
      </c>
      <c r="D25" s="54">
        <v>686930009</v>
      </c>
      <c r="E25">
        <v>27119</v>
      </c>
      <c r="F25">
        <v>610758.18999999994</v>
      </c>
      <c r="G25">
        <v>67.628172000000006</v>
      </c>
      <c r="H25">
        <v>1834008.4</v>
      </c>
      <c r="I25" t="s">
        <v>376</v>
      </c>
      <c r="J25">
        <v>9847</v>
      </c>
      <c r="K25">
        <v>267040793</v>
      </c>
      <c r="L25">
        <v>63941019</v>
      </c>
      <c r="M25" t="s">
        <v>379</v>
      </c>
      <c r="N25" s="33">
        <v>45535</v>
      </c>
      <c r="O25" s="54">
        <v>41</v>
      </c>
    </row>
    <row r="26" spans="1:15" x14ac:dyDescent="0.2">
      <c r="A26" t="s">
        <v>58</v>
      </c>
      <c r="B26" t="s">
        <v>444</v>
      </c>
      <c r="C26" s="54">
        <v>6640682</v>
      </c>
      <c r="D26" s="54">
        <v>664068004</v>
      </c>
      <c r="E26">
        <v>22440</v>
      </c>
      <c r="F26">
        <v>1011721.5</v>
      </c>
      <c r="G26">
        <v>40.836509999999997</v>
      </c>
      <c r="H26">
        <v>916371.28</v>
      </c>
      <c r="I26" t="s">
        <v>376</v>
      </c>
      <c r="J26">
        <v>5946</v>
      </c>
      <c r="K26">
        <v>133428240</v>
      </c>
      <c r="L26">
        <v>105952836</v>
      </c>
      <c r="M26" t="s">
        <v>379</v>
      </c>
      <c r="N26" s="33">
        <v>45535</v>
      </c>
      <c r="O26" s="54">
        <v>41</v>
      </c>
    </row>
    <row r="27" spans="1:15" x14ac:dyDescent="0.2">
      <c r="A27" t="s">
        <v>58</v>
      </c>
      <c r="B27" t="s">
        <v>445</v>
      </c>
      <c r="C27" s="54">
        <v>6616508</v>
      </c>
      <c r="D27" s="54">
        <v>661650903</v>
      </c>
      <c r="E27">
        <v>32599</v>
      </c>
      <c r="F27">
        <v>586394.30000000005</v>
      </c>
      <c r="G27">
        <v>18.615431999999998</v>
      </c>
      <c r="H27">
        <v>606844.47</v>
      </c>
      <c r="I27" t="s">
        <v>376</v>
      </c>
      <c r="J27">
        <v>2710.5</v>
      </c>
      <c r="K27">
        <v>88359589.5</v>
      </c>
      <c r="L27">
        <v>67417019</v>
      </c>
      <c r="M27" t="s">
        <v>379</v>
      </c>
      <c r="N27" s="33">
        <v>45535</v>
      </c>
      <c r="O27" s="54">
        <v>41</v>
      </c>
    </row>
    <row r="28" spans="1:15" x14ac:dyDescent="0.2">
      <c r="A28" t="s">
        <v>58</v>
      </c>
      <c r="B28" t="s">
        <v>446</v>
      </c>
      <c r="C28" s="54">
        <v>6555805</v>
      </c>
      <c r="D28" s="54">
        <v>655580009</v>
      </c>
      <c r="E28">
        <v>19007</v>
      </c>
      <c r="F28">
        <v>663256.98</v>
      </c>
      <c r="G28">
        <v>33.439785999999998</v>
      </c>
      <c r="H28">
        <v>635590.01</v>
      </c>
      <c r="I28" t="s">
        <v>376</v>
      </c>
      <c r="J28">
        <v>4869</v>
      </c>
      <c r="K28">
        <v>92545083</v>
      </c>
      <c r="L28">
        <v>69486770</v>
      </c>
      <c r="M28" t="s">
        <v>379</v>
      </c>
      <c r="N28" s="33">
        <v>45535</v>
      </c>
      <c r="O28" s="54">
        <v>41</v>
      </c>
    </row>
    <row r="29" spans="1:15" x14ac:dyDescent="0.2">
      <c r="A29" t="s">
        <v>58</v>
      </c>
      <c r="B29" t="s">
        <v>447</v>
      </c>
      <c r="C29" s="54">
        <v>6054603</v>
      </c>
      <c r="D29" s="54">
        <v>605460005</v>
      </c>
      <c r="E29">
        <v>71949</v>
      </c>
      <c r="F29">
        <v>583153.37</v>
      </c>
      <c r="G29">
        <v>7.087669</v>
      </c>
      <c r="H29">
        <v>509950.67</v>
      </c>
      <c r="I29" t="s">
        <v>376</v>
      </c>
      <c r="J29">
        <v>1032</v>
      </c>
      <c r="K29">
        <v>74251368</v>
      </c>
      <c r="L29">
        <v>61172808</v>
      </c>
      <c r="M29" t="s">
        <v>379</v>
      </c>
      <c r="N29" s="33">
        <v>45535</v>
      </c>
      <c r="O29" s="54">
        <v>41</v>
      </c>
    </row>
    <row r="30" spans="1:15" x14ac:dyDescent="0.2">
      <c r="A30" t="s">
        <v>58</v>
      </c>
      <c r="B30" t="s">
        <v>448</v>
      </c>
      <c r="C30" s="54">
        <v>5999330</v>
      </c>
      <c r="D30" s="54">
        <v>599933900</v>
      </c>
      <c r="E30">
        <v>6972</v>
      </c>
      <c r="F30">
        <v>1264925.2</v>
      </c>
      <c r="G30">
        <v>109.42813099999999</v>
      </c>
      <c r="H30">
        <v>762932.93</v>
      </c>
      <c r="I30" t="s">
        <v>376</v>
      </c>
      <c r="J30">
        <v>98.86</v>
      </c>
      <c r="K30">
        <v>689251.92</v>
      </c>
      <c r="L30">
        <v>1116749.3</v>
      </c>
      <c r="M30" t="s">
        <v>383</v>
      </c>
      <c r="N30" s="33">
        <v>45535</v>
      </c>
      <c r="O30" s="54">
        <v>41</v>
      </c>
    </row>
    <row r="31" spans="1:15" x14ac:dyDescent="0.2">
      <c r="A31" t="s">
        <v>58</v>
      </c>
      <c r="B31" t="s">
        <v>341</v>
      </c>
      <c r="C31" s="54">
        <v>5889505</v>
      </c>
      <c r="D31" s="54">
        <v>588950907</v>
      </c>
      <c r="E31">
        <v>44177</v>
      </c>
      <c r="F31">
        <v>885747.62</v>
      </c>
      <c r="G31">
        <v>36.527698999999998</v>
      </c>
      <c r="H31">
        <v>1613684.16</v>
      </c>
      <c r="I31" t="s">
        <v>376</v>
      </c>
      <c r="J31">
        <v>33</v>
      </c>
      <c r="K31">
        <v>1457841</v>
      </c>
      <c r="L31">
        <v>801590.8</v>
      </c>
      <c r="M31" t="s">
        <v>383</v>
      </c>
      <c r="N31" s="33">
        <v>45535</v>
      </c>
      <c r="O31" s="54">
        <v>41</v>
      </c>
    </row>
    <row r="32" spans="1:15" x14ac:dyDescent="0.2">
      <c r="A32" t="s">
        <v>58</v>
      </c>
      <c r="B32" t="s">
        <v>449</v>
      </c>
      <c r="C32" s="54">
        <v>4031879</v>
      </c>
      <c r="D32" s="54">
        <v>403187909</v>
      </c>
      <c r="E32">
        <v>44187</v>
      </c>
      <c r="F32">
        <v>1002765.5</v>
      </c>
      <c r="G32">
        <v>33.140585000000002</v>
      </c>
      <c r="H32">
        <v>1464383.04</v>
      </c>
      <c r="I32" t="s">
        <v>376</v>
      </c>
      <c r="J32">
        <v>29.94</v>
      </c>
      <c r="K32">
        <v>1322958.78</v>
      </c>
      <c r="L32">
        <v>891134.12</v>
      </c>
      <c r="M32" t="s">
        <v>383</v>
      </c>
      <c r="N32" s="33">
        <v>45535</v>
      </c>
      <c r="O32" s="54">
        <v>41</v>
      </c>
    </row>
    <row r="33" spans="1:15" x14ac:dyDescent="0.2">
      <c r="A33" t="s">
        <v>58</v>
      </c>
      <c r="B33" t="s">
        <v>450</v>
      </c>
      <c r="C33" s="54">
        <v>2989044</v>
      </c>
      <c r="D33" s="54" t="s">
        <v>370</v>
      </c>
      <c r="E33">
        <v>8300</v>
      </c>
      <c r="F33">
        <v>597850.06999999995</v>
      </c>
      <c r="G33">
        <v>87.62</v>
      </c>
      <c r="H33">
        <v>727246</v>
      </c>
      <c r="I33" t="s">
        <v>376</v>
      </c>
      <c r="J33">
        <v>87.62</v>
      </c>
      <c r="K33">
        <v>727246</v>
      </c>
      <c r="L33">
        <v>597850.06999999995</v>
      </c>
      <c r="M33" t="s">
        <v>376</v>
      </c>
      <c r="N33" s="33">
        <v>45535</v>
      </c>
      <c r="O33" s="54">
        <v>43</v>
      </c>
    </row>
    <row r="34" spans="1:15" x14ac:dyDescent="0.2">
      <c r="A34" t="s">
        <v>58</v>
      </c>
      <c r="B34" t="s">
        <v>451</v>
      </c>
      <c r="C34" s="54">
        <v>2898957</v>
      </c>
      <c r="D34" s="54">
        <v>892331307</v>
      </c>
      <c r="E34">
        <v>700</v>
      </c>
      <c r="F34">
        <v>146759.45000000001</v>
      </c>
      <c r="G34">
        <v>189.8</v>
      </c>
      <c r="H34">
        <v>132860</v>
      </c>
      <c r="I34" t="s">
        <v>376</v>
      </c>
      <c r="J34">
        <v>189.8</v>
      </c>
      <c r="K34">
        <v>132860</v>
      </c>
      <c r="L34">
        <v>146759.45000000001</v>
      </c>
      <c r="M34" t="s">
        <v>376</v>
      </c>
      <c r="N34" s="33">
        <v>45535</v>
      </c>
      <c r="O34" s="54">
        <v>43</v>
      </c>
    </row>
    <row r="35" spans="1:15" x14ac:dyDescent="0.2">
      <c r="A35" t="s">
        <v>58</v>
      </c>
      <c r="B35" t="s">
        <v>452</v>
      </c>
      <c r="C35" s="54">
        <v>2821481</v>
      </c>
      <c r="D35" s="54">
        <v>835699307</v>
      </c>
      <c r="E35">
        <v>29218</v>
      </c>
      <c r="F35">
        <v>950038.07</v>
      </c>
      <c r="G35">
        <v>97.56</v>
      </c>
      <c r="H35">
        <v>2850508.08</v>
      </c>
      <c r="I35" t="s">
        <v>376</v>
      </c>
      <c r="J35">
        <v>97.56</v>
      </c>
      <c r="K35">
        <v>2850508.08</v>
      </c>
      <c r="L35">
        <v>950038.07</v>
      </c>
      <c r="M35" t="s">
        <v>376</v>
      </c>
      <c r="N35" s="33">
        <v>45535</v>
      </c>
      <c r="O35" s="54">
        <v>43</v>
      </c>
    </row>
    <row r="36" spans="1:15" x14ac:dyDescent="0.2">
      <c r="A36" t="s">
        <v>58</v>
      </c>
      <c r="B36" t="s">
        <v>453</v>
      </c>
      <c r="C36" s="54">
        <v>2775135</v>
      </c>
      <c r="D36" s="54">
        <v>803054204</v>
      </c>
      <c r="E36">
        <v>12875</v>
      </c>
      <c r="F36">
        <v>1581460.69</v>
      </c>
      <c r="G36">
        <v>219.71</v>
      </c>
      <c r="H36">
        <v>2828766.25</v>
      </c>
      <c r="I36" t="s">
        <v>376</v>
      </c>
      <c r="J36">
        <v>219.71</v>
      </c>
      <c r="K36">
        <v>2828766.25</v>
      </c>
      <c r="L36">
        <v>1581460.69</v>
      </c>
      <c r="M36" t="s">
        <v>376</v>
      </c>
      <c r="N36" s="33">
        <v>45535</v>
      </c>
      <c r="O36" s="54">
        <v>43</v>
      </c>
    </row>
    <row r="37" spans="1:15" x14ac:dyDescent="0.2">
      <c r="A37" t="s">
        <v>58</v>
      </c>
      <c r="B37" t="s">
        <v>454</v>
      </c>
      <c r="C37" s="54">
        <v>2748472</v>
      </c>
      <c r="D37" s="54" t="s">
        <v>369</v>
      </c>
      <c r="E37">
        <v>8000</v>
      </c>
      <c r="F37">
        <v>411785.84</v>
      </c>
      <c r="G37">
        <v>57.41</v>
      </c>
      <c r="H37">
        <v>459280</v>
      </c>
      <c r="I37" t="s">
        <v>376</v>
      </c>
      <c r="J37">
        <v>57.41</v>
      </c>
      <c r="K37">
        <v>459280</v>
      </c>
      <c r="L37">
        <v>411785.84</v>
      </c>
      <c r="M37" t="s">
        <v>376</v>
      </c>
      <c r="N37" s="33">
        <v>45535</v>
      </c>
      <c r="O37" s="54">
        <v>43</v>
      </c>
    </row>
    <row r="38" spans="1:15" x14ac:dyDescent="0.2">
      <c r="A38" t="s">
        <v>58</v>
      </c>
      <c r="B38" t="s">
        <v>455</v>
      </c>
      <c r="C38" s="54">
        <v>2739001</v>
      </c>
      <c r="D38" s="54">
        <v>775781206</v>
      </c>
      <c r="E38">
        <v>220000</v>
      </c>
      <c r="F38">
        <v>863247.2</v>
      </c>
      <c r="G38">
        <v>6.51</v>
      </c>
      <c r="H38">
        <v>1432200</v>
      </c>
      <c r="I38" t="s">
        <v>376</v>
      </c>
      <c r="J38">
        <v>6.51</v>
      </c>
      <c r="K38">
        <v>1432200</v>
      </c>
      <c r="L38">
        <v>863247.2</v>
      </c>
      <c r="M38" t="s">
        <v>376</v>
      </c>
      <c r="N38" s="33">
        <v>45535</v>
      </c>
      <c r="O38" s="54">
        <v>43</v>
      </c>
    </row>
    <row r="39" spans="1:15" x14ac:dyDescent="0.2">
      <c r="A39" t="s">
        <v>58</v>
      </c>
      <c r="B39" t="s">
        <v>456</v>
      </c>
      <c r="C39" s="54">
        <v>2655657</v>
      </c>
      <c r="D39" s="54">
        <v>683715106</v>
      </c>
      <c r="E39">
        <v>25531</v>
      </c>
      <c r="F39">
        <v>883001.76</v>
      </c>
      <c r="G39">
        <v>31.82</v>
      </c>
      <c r="H39">
        <v>812396.42</v>
      </c>
      <c r="I39" t="s">
        <v>376</v>
      </c>
      <c r="J39">
        <v>31.82</v>
      </c>
      <c r="K39">
        <v>812396.42</v>
      </c>
      <c r="L39">
        <v>883001.76</v>
      </c>
      <c r="M39" t="s">
        <v>376</v>
      </c>
      <c r="N39" s="33">
        <v>45535</v>
      </c>
      <c r="O39" s="54">
        <v>41</v>
      </c>
    </row>
    <row r="40" spans="1:15" x14ac:dyDescent="0.2">
      <c r="A40" t="s">
        <v>58</v>
      </c>
      <c r="B40" t="s">
        <v>457</v>
      </c>
      <c r="C40" s="54">
        <v>2651202</v>
      </c>
      <c r="D40" s="54">
        <v>670100205</v>
      </c>
      <c r="E40">
        <v>15600</v>
      </c>
      <c r="F40">
        <v>1404896.75</v>
      </c>
      <c r="G40">
        <v>139.16</v>
      </c>
      <c r="H40">
        <v>2170896</v>
      </c>
      <c r="I40" t="s">
        <v>376</v>
      </c>
      <c r="J40">
        <v>139.16</v>
      </c>
      <c r="K40">
        <v>2170896</v>
      </c>
      <c r="L40">
        <v>1404896.75</v>
      </c>
      <c r="M40" t="s">
        <v>376</v>
      </c>
      <c r="N40" s="33">
        <v>45535</v>
      </c>
      <c r="O40" s="54">
        <v>43</v>
      </c>
    </row>
    <row r="41" spans="1:15" x14ac:dyDescent="0.2">
      <c r="A41" t="s">
        <v>58</v>
      </c>
      <c r="B41" t="s">
        <v>458</v>
      </c>
      <c r="C41" s="54">
        <v>2640891</v>
      </c>
      <c r="D41" s="54">
        <v>654902204</v>
      </c>
      <c r="E41">
        <v>211650</v>
      </c>
      <c r="F41">
        <v>672708.36</v>
      </c>
      <c r="G41">
        <v>4.46</v>
      </c>
      <c r="H41">
        <v>943959</v>
      </c>
      <c r="I41" t="s">
        <v>376</v>
      </c>
      <c r="J41">
        <v>4.46</v>
      </c>
      <c r="K41">
        <v>943959</v>
      </c>
      <c r="L41">
        <v>672708.36</v>
      </c>
      <c r="M41" t="s">
        <v>376</v>
      </c>
      <c r="N41" s="33">
        <v>45535</v>
      </c>
      <c r="O41" s="54">
        <v>43</v>
      </c>
    </row>
    <row r="42" spans="1:15" x14ac:dyDescent="0.2">
      <c r="A42" t="s">
        <v>58</v>
      </c>
      <c r="B42" t="s">
        <v>459</v>
      </c>
      <c r="C42" s="54">
        <v>2620105</v>
      </c>
      <c r="D42" s="54" t="s">
        <v>311</v>
      </c>
      <c r="E42">
        <v>6300</v>
      </c>
      <c r="F42">
        <v>625298.39</v>
      </c>
      <c r="G42">
        <v>120.89</v>
      </c>
      <c r="H42">
        <v>761607</v>
      </c>
      <c r="I42" t="s">
        <v>376</v>
      </c>
      <c r="J42">
        <v>120.89</v>
      </c>
      <c r="K42">
        <v>761607</v>
      </c>
      <c r="L42">
        <v>625298.39</v>
      </c>
      <c r="M42" t="s">
        <v>376</v>
      </c>
      <c r="N42" s="33">
        <v>45535</v>
      </c>
      <c r="O42" s="54">
        <v>43</v>
      </c>
    </row>
    <row r="43" spans="1:15" x14ac:dyDescent="0.2">
      <c r="A43" t="s">
        <v>58</v>
      </c>
      <c r="B43" t="s">
        <v>460</v>
      </c>
      <c r="C43" s="54">
        <v>2615565</v>
      </c>
      <c r="D43" s="54" t="s">
        <v>326</v>
      </c>
      <c r="E43">
        <v>33935</v>
      </c>
      <c r="F43">
        <v>1122043.83</v>
      </c>
      <c r="G43">
        <v>30.85</v>
      </c>
      <c r="H43">
        <v>1046894.75</v>
      </c>
      <c r="I43" t="s">
        <v>376</v>
      </c>
      <c r="J43">
        <v>30.85</v>
      </c>
      <c r="K43">
        <v>1046894.75</v>
      </c>
      <c r="L43">
        <v>1122043.83</v>
      </c>
      <c r="M43" t="s">
        <v>376</v>
      </c>
      <c r="N43" s="33">
        <v>45535</v>
      </c>
      <c r="O43" s="54">
        <v>43</v>
      </c>
    </row>
    <row r="44" spans="1:15" x14ac:dyDescent="0.2">
      <c r="A44" t="s">
        <v>58</v>
      </c>
      <c r="B44" t="s">
        <v>461</v>
      </c>
      <c r="C44" s="54">
        <v>2559975</v>
      </c>
      <c r="D44" s="54" t="s">
        <v>299</v>
      </c>
      <c r="E44">
        <v>35504</v>
      </c>
      <c r="F44">
        <v>1003253.92</v>
      </c>
      <c r="G44">
        <v>36.53</v>
      </c>
      <c r="H44">
        <v>1296961.1200000001</v>
      </c>
      <c r="I44" t="s">
        <v>376</v>
      </c>
      <c r="J44">
        <v>36.53</v>
      </c>
      <c r="K44">
        <v>1296961.1200000001</v>
      </c>
      <c r="L44">
        <v>1003253.92</v>
      </c>
      <c r="M44" t="s">
        <v>376</v>
      </c>
      <c r="N44" s="33">
        <v>45535</v>
      </c>
      <c r="O44" s="54">
        <v>43</v>
      </c>
    </row>
    <row r="45" spans="1:15" x14ac:dyDescent="0.2">
      <c r="A45" t="s">
        <v>58</v>
      </c>
      <c r="B45" t="s">
        <v>462</v>
      </c>
      <c r="C45" s="54">
        <v>2544346</v>
      </c>
      <c r="D45" s="54">
        <v>539439109</v>
      </c>
      <c r="E45">
        <v>425160</v>
      </c>
      <c r="F45">
        <v>1092062.19</v>
      </c>
      <c r="G45">
        <v>3.06</v>
      </c>
      <c r="H45">
        <v>1300989.6000000001</v>
      </c>
      <c r="I45" t="s">
        <v>376</v>
      </c>
      <c r="J45">
        <v>3.06</v>
      </c>
      <c r="K45">
        <v>1300989.6000000001</v>
      </c>
      <c r="L45">
        <v>1092062.19</v>
      </c>
      <c r="M45" t="s">
        <v>376</v>
      </c>
      <c r="N45" s="33">
        <v>45535</v>
      </c>
      <c r="O45" s="54">
        <v>43</v>
      </c>
    </row>
    <row r="46" spans="1:15" x14ac:dyDescent="0.2">
      <c r="A46" t="s">
        <v>58</v>
      </c>
      <c r="B46" t="s">
        <v>463</v>
      </c>
      <c r="C46" s="54">
        <v>2430025</v>
      </c>
      <c r="D46" s="54">
        <v>861012102</v>
      </c>
      <c r="E46">
        <v>39704</v>
      </c>
      <c r="F46">
        <v>385088.15</v>
      </c>
      <c r="G46">
        <v>31.95</v>
      </c>
      <c r="H46">
        <v>1268542.8</v>
      </c>
      <c r="I46" t="s">
        <v>376</v>
      </c>
      <c r="J46">
        <v>31.95</v>
      </c>
      <c r="K46">
        <v>1268542.8</v>
      </c>
      <c r="L46">
        <v>385088.15</v>
      </c>
      <c r="M46" t="s">
        <v>376</v>
      </c>
      <c r="N46" s="33">
        <v>45535</v>
      </c>
      <c r="O46" s="54">
        <v>43</v>
      </c>
    </row>
    <row r="47" spans="1:15" x14ac:dyDescent="0.2">
      <c r="A47" t="s">
        <v>58</v>
      </c>
      <c r="B47" t="s">
        <v>464</v>
      </c>
      <c r="C47" s="54">
        <v>2402444</v>
      </c>
      <c r="D47" s="54">
        <v>686330101</v>
      </c>
      <c r="E47">
        <v>24836</v>
      </c>
      <c r="F47">
        <v>2048787.98</v>
      </c>
      <c r="G47">
        <v>125.1</v>
      </c>
      <c r="H47">
        <v>3106983.6</v>
      </c>
      <c r="I47" t="s">
        <v>376</v>
      </c>
      <c r="J47">
        <v>125.1</v>
      </c>
      <c r="K47">
        <v>3106983.6</v>
      </c>
      <c r="L47">
        <v>2048787.98</v>
      </c>
      <c r="M47" t="s">
        <v>376</v>
      </c>
      <c r="N47" s="33">
        <v>45535</v>
      </c>
      <c r="O47" s="54">
        <v>43</v>
      </c>
    </row>
    <row r="48" spans="1:15" x14ac:dyDescent="0.2">
      <c r="A48" t="s">
        <v>58</v>
      </c>
      <c r="B48" t="s">
        <v>465</v>
      </c>
      <c r="C48" s="54">
        <v>2311614</v>
      </c>
      <c r="D48" s="54" t="s">
        <v>291</v>
      </c>
      <c r="E48">
        <v>9974</v>
      </c>
      <c r="F48">
        <v>978428.45</v>
      </c>
      <c r="G48">
        <v>204.36</v>
      </c>
      <c r="H48">
        <v>2038286.64</v>
      </c>
      <c r="I48" t="s">
        <v>376</v>
      </c>
      <c r="J48">
        <v>204.36</v>
      </c>
      <c r="K48">
        <v>2038286.64</v>
      </c>
      <c r="L48">
        <v>978428.45</v>
      </c>
      <c r="M48" t="s">
        <v>376</v>
      </c>
      <c r="N48" s="33">
        <v>45535</v>
      </c>
      <c r="O48" s="54">
        <v>41</v>
      </c>
    </row>
    <row r="49" spans="1:15" x14ac:dyDescent="0.2">
      <c r="A49" t="s">
        <v>58</v>
      </c>
      <c r="B49" t="s">
        <v>289</v>
      </c>
      <c r="C49" s="54">
        <v>2181334</v>
      </c>
      <c r="D49" s="54" t="s">
        <v>288</v>
      </c>
      <c r="E49">
        <v>11400</v>
      </c>
      <c r="F49">
        <v>958160.55</v>
      </c>
      <c r="G49">
        <v>192.5</v>
      </c>
      <c r="H49">
        <v>2194500</v>
      </c>
      <c r="I49" t="s">
        <v>376</v>
      </c>
      <c r="J49">
        <v>192.5</v>
      </c>
      <c r="K49">
        <v>2194500</v>
      </c>
      <c r="L49">
        <v>958160.55</v>
      </c>
      <c r="M49" t="s">
        <v>376</v>
      </c>
      <c r="N49" s="33">
        <v>45535</v>
      </c>
      <c r="O49" s="54">
        <v>41</v>
      </c>
    </row>
    <row r="50" spans="1:15" x14ac:dyDescent="0.2">
      <c r="A50" t="s">
        <v>58</v>
      </c>
      <c r="B50" t="s">
        <v>466</v>
      </c>
      <c r="C50" s="54">
        <v>2165747</v>
      </c>
      <c r="D50" s="54">
        <v>502441306</v>
      </c>
      <c r="E50">
        <v>1700</v>
      </c>
      <c r="F50">
        <v>335921.48</v>
      </c>
      <c r="G50">
        <v>149.07</v>
      </c>
      <c r="H50">
        <v>253419</v>
      </c>
      <c r="I50" t="s">
        <v>376</v>
      </c>
      <c r="J50">
        <v>149.07</v>
      </c>
      <c r="K50">
        <v>253419</v>
      </c>
      <c r="L50">
        <v>335921.48</v>
      </c>
      <c r="M50" t="s">
        <v>376</v>
      </c>
      <c r="N50" s="33">
        <v>45535</v>
      </c>
      <c r="O50" s="54">
        <v>43</v>
      </c>
    </row>
    <row r="51" spans="1:15" x14ac:dyDescent="0.2">
      <c r="A51" t="s">
        <v>58</v>
      </c>
      <c r="B51" t="s">
        <v>467</v>
      </c>
      <c r="C51" s="54">
        <v>2125097</v>
      </c>
      <c r="D51" s="54">
        <v>124765108</v>
      </c>
      <c r="E51">
        <v>51216</v>
      </c>
      <c r="F51">
        <v>810474.35</v>
      </c>
      <c r="G51">
        <v>17.88</v>
      </c>
      <c r="H51">
        <v>915742.08</v>
      </c>
      <c r="I51" t="s">
        <v>376</v>
      </c>
      <c r="J51">
        <v>17.88</v>
      </c>
      <c r="K51">
        <v>915742.08</v>
      </c>
      <c r="L51">
        <v>810474.35</v>
      </c>
      <c r="M51" t="s">
        <v>376</v>
      </c>
      <c r="N51" s="33">
        <v>45535</v>
      </c>
      <c r="O51" s="54">
        <v>41</v>
      </c>
    </row>
    <row r="52" spans="1:15" x14ac:dyDescent="0.2">
      <c r="A52" t="s">
        <v>58</v>
      </c>
      <c r="B52" t="s">
        <v>468</v>
      </c>
      <c r="C52" s="54">
        <v>2031730</v>
      </c>
      <c r="D52" s="54">
        <v>294821608</v>
      </c>
      <c r="E52">
        <v>195315</v>
      </c>
      <c r="F52">
        <v>1371038.87</v>
      </c>
      <c r="G52">
        <v>7.45</v>
      </c>
      <c r="H52">
        <v>1455096.75</v>
      </c>
      <c r="I52" t="s">
        <v>376</v>
      </c>
      <c r="J52">
        <v>7.45</v>
      </c>
      <c r="K52">
        <v>1455096.75</v>
      </c>
      <c r="L52">
        <v>1371038.87</v>
      </c>
      <c r="M52" t="s">
        <v>376</v>
      </c>
      <c r="N52" s="33">
        <v>45535</v>
      </c>
      <c r="O52" s="54">
        <v>43</v>
      </c>
    </row>
    <row r="53" spans="1:15" x14ac:dyDescent="0.2">
      <c r="A53" t="s">
        <v>58</v>
      </c>
      <c r="B53" t="s">
        <v>416</v>
      </c>
      <c r="C53" s="54" t="s">
        <v>373</v>
      </c>
      <c r="D53" s="54" t="s">
        <v>373</v>
      </c>
      <c r="E53">
        <v>1438513.86</v>
      </c>
      <c r="F53">
        <v>1438513.86</v>
      </c>
      <c r="G53">
        <v>100</v>
      </c>
      <c r="H53">
        <v>1438513.86</v>
      </c>
      <c r="I53" t="s">
        <v>376</v>
      </c>
      <c r="J53">
        <v>100</v>
      </c>
      <c r="K53">
        <v>1438513.86</v>
      </c>
      <c r="L53">
        <v>1438513.86</v>
      </c>
      <c r="M53" t="s">
        <v>376</v>
      </c>
      <c r="N53" s="33">
        <v>45535</v>
      </c>
      <c r="O53" s="54" t="s">
        <v>469</v>
      </c>
    </row>
    <row r="54" spans="1:15" x14ac:dyDescent="0.2">
      <c r="A54" t="s">
        <v>58</v>
      </c>
      <c r="B54" t="s">
        <v>470</v>
      </c>
      <c r="C54" s="54" t="s">
        <v>471</v>
      </c>
      <c r="D54" s="54" t="s">
        <v>471</v>
      </c>
      <c r="E54">
        <v>226.95</v>
      </c>
      <c r="F54">
        <v>226.95</v>
      </c>
      <c r="G54">
        <v>100</v>
      </c>
      <c r="H54">
        <v>226.95</v>
      </c>
      <c r="I54" t="s">
        <v>376</v>
      </c>
      <c r="J54">
        <v>100</v>
      </c>
      <c r="K54">
        <v>226.95</v>
      </c>
      <c r="L54">
        <v>226.95</v>
      </c>
      <c r="M54" t="s">
        <v>376</v>
      </c>
      <c r="N54" s="33">
        <v>45535</v>
      </c>
      <c r="O54" s="54" t="s">
        <v>469</v>
      </c>
    </row>
    <row r="55" spans="1:15" x14ac:dyDescent="0.2">
      <c r="A55" t="s">
        <v>58</v>
      </c>
      <c r="B55" t="s">
        <v>472</v>
      </c>
      <c r="C55" s="54" t="s">
        <v>395</v>
      </c>
      <c r="D55" s="54" t="s">
        <v>395</v>
      </c>
      <c r="E55">
        <v>-2.2599999999999998</v>
      </c>
      <c r="F55">
        <v>-2.89</v>
      </c>
      <c r="G55">
        <v>1.3142499999999999</v>
      </c>
      <c r="H55">
        <v>-2.97</v>
      </c>
      <c r="I55" t="s">
        <v>376</v>
      </c>
      <c r="J55">
        <v>1</v>
      </c>
      <c r="K55">
        <v>-2.2599999999999998</v>
      </c>
      <c r="L55">
        <v>-2.2599999999999998</v>
      </c>
      <c r="M55" t="s">
        <v>395</v>
      </c>
      <c r="N55" s="33">
        <v>45535</v>
      </c>
      <c r="O55" s="54" t="s">
        <v>473</v>
      </c>
    </row>
    <row r="56" spans="1:15" x14ac:dyDescent="0.2">
      <c r="A56" t="s">
        <v>58</v>
      </c>
      <c r="B56" t="s">
        <v>474</v>
      </c>
      <c r="C56" s="54" t="s">
        <v>390</v>
      </c>
      <c r="D56" s="54" t="s">
        <v>390</v>
      </c>
      <c r="E56">
        <v>-92.85</v>
      </c>
      <c r="F56">
        <v>-103.54</v>
      </c>
      <c r="G56">
        <v>1.17862</v>
      </c>
      <c r="H56">
        <v>-109.43</v>
      </c>
      <c r="I56" t="s">
        <v>376</v>
      </c>
      <c r="J56">
        <v>1</v>
      </c>
      <c r="K56">
        <v>-92.85</v>
      </c>
      <c r="L56">
        <v>-92.85</v>
      </c>
      <c r="M56" t="s">
        <v>390</v>
      </c>
      <c r="N56" s="33">
        <v>45535</v>
      </c>
      <c r="O56" s="54" t="s">
        <v>473</v>
      </c>
    </row>
    <row r="57" spans="1:15" x14ac:dyDescent="0.2">
      <c r="A57" t="s">
        <v>58</v>
      </c>
      <c r="B57" t="s">
        <v>475</v>
      </c>
      <c r="C57" s="54" t="s">
        <v>376</v>
      </c>
      <c r="D57" s="54" t="s">
        <v>376</v>
      </c>
      <c r="E57">
        <v>-3565.7</v>
      </c>
      <c r="F57">
        <v>-3565.7</v>
      </c>
      <c r="G57">
        <v>1</v>
      </c>
      <c r="H57">
        <v>-3565.7</v>
      </c>
      <c r="I57" t="s">
        <v>376</v>
      </c>
      <c r="J57">
        <v>1</v>
      </c>
      <c r="K57">
        <v>-3565.7</v>
      </c>
      <c r="L57">
        <v>-3565.7</v>
      </c>
      <c r="M57" t="s">
        <v>376</v>
      </c>
      <c r="N57" s="33">
        <v>45535</v>
      </c>
      <c r="O57" s="54" t="s">
        <v>473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5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374</v>
      </c>
      <c r="B2" s="54">
        <v>2989044</v>
      </c>
      <c r="C2">
        <v>4150</v>
      </c>
      <c r="D2" s="54" t="s">
        <v>370</v>
      </c>
      <c r="E2">
        <v>0.5</v>
      </c>
      <c r="F2" s="33">
        <v>45544</v>
      </c>
      <c r="G2" t="s">
        <v>58</v>
      </c>
      <c r="H2" t="s">
        <v>375</v>
      </c>
      <c r="I2">
        <v>8300</v>
      </c>
      <c r="J2">
        <v>4150</v>
      </c>
      <c r="K2">
        <v>4150</v>
      </c>
      <c r="L2">
        <v>0</v>
      </c>
      <c r="M2">
        <v>0</v>
      </c>
      <c r="N2" t="s">
        <v>376</v>
      </c>
      <c r="O2">
        <v>0</v>
      </c>
      <c r="P2" t="s">
        <v>377</v>
      </c>
    </row>
    <row r="3" spans="1:16" x14ac:dyDescent="0.2">
      <c r="A3" t="s">
        <v>378</v>
      </c>
      <c r="B3" s="54">
        <v>6986041</v>
      </c>
      <c r="C3">
        <v>6869.46</v>
      </c>
      <c r="D3" s="54">
        <v>698604006</v>
      </c>
      <c r="E3">
        <v>34</v>
      </c>
      <c r="F3" s="33">
        <v>45623</v>
      </c>
      <c r="G3" t="s">
        <v>58</v>
      </c>
      <c r="H3" t="s">
        <v>375</v>
      </c>
      <c r="I3">
        <v>29374</v>
      </c>
      <c r="J3">
        <v>6869.46</v>
      </c>
      <c r="K3">
        <v>6869.46</v>
      </c>
      <c r="L3">
        <v>0</v>
      </c>
      <c r="M3">
        <v>0</v>
      </c>
      <c r="N3" t="s">
        <v>379</v>
      </c>
      <c r="O3">
        <v>0</v>
      </c>
      <c r="P3" t="s">
        <v>377</v>
      </c>
    </row>
    <row r="4" spans="1:16" x14ac:dyDescent="0.2">
      <c r="A4" t="s">
        <v>380</v>
      </c>
      <c r="B4" s="54">
        <v>2559975</v>
      </c>
      <c r="C4">
        <v>0</v>
      </c>
      <c r="D4" s="54" t="s">
        <v>299</v>
      </c>
      <c r="E4">
        <v>0.26560600000000001</v>
      </c>
      <c r="F4" s="33">
        <v>44264</v>
      </c>
      <c r="G4" t="s">
        <v>58</v>
      </c>
      <c r="H4" t="s">
        <v>375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376</v>
      </c>
      <c r="O4">
        <v>1271</v>
      </c>
      <c r="P4" t="s">
        <v>377</v>
      </c>
    </row>
    <row r="5" spans="1:16" x14ac:dyDescent="0.2">
      <c r="A5" t="s">
        <v>380</v>
      </c>
      <c r="B5" s="54">
        <v>2559975</v>
      </c>
      <c r="C5">
        <v>0</v>
      </c>
      <c r="D5" s="54" t="s">
        <v>299</v>
      </c>
      <c r="E5">
        <v>0.30539699999999997</v>
      </c>
      <c r="F5" s="33">
        <v>44621</v>
      </c>
      <c r="G5" t="s">
        <v>58</v>
      </c>
      <c r="H5" t="s">
        <v>375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376</v>
      </c>
      <c r="O5">
        <v>915</v>
      </c>
      <c r="P5" t="s">
        <v>377</v>
      </c>
    </row>
    <row r="6" spans="1:16" x14ac:dyDescent="0.2">
      <c r="A6" t="s">
        <v>380</v>
      </c>
      <c r="B6" s="54">
        <v>2559975</v>
      </c>
      <c r="C6">
        <v>0</v>
      </c>
      <c r="D6" s="54" t="s">
        <v>299</v>
      </c>
      <c r="E6">
        <v>0.306396</v>
      </c>
      <c r="F6" s="33">
        <v>43529</v>
      </c>
      <c r="G6" t="s">
        <v>58</v>
      </c>
      <c r="H6" t="s">
        <v>375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376</v>
      </c>
      <c r="O6">
        <v>2006</v>
      </c>
      <c r="P6" t="s">
        <v>377</v>
      </c>
    </row>
    <row r="7" spans="1:16" x14ac:dyDescent="0.2">
      <c r="A7" t="s">
        <v>380</v>
      </c>
      <c r="B7" s="54">
        <v>2559975</v>
      </c>
      <c r="C7">
        <v>0</v>
      </c>
      <c r="D7" s="54" t="s">
        <v>299</v>
      </c>
      <c r="E7">
        <v>0.34057599999999999</v>
      </c>
      <c r="F7" s="33">
        <v>44985</v>
      </c>
      <c r="G7" t="s">
        <v>58</v>
      </c>
      <c r="H7" t="s">
        <v>375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376</v>
      </c>
      <c r="O7">
        <v>551</v>
      </c>
      <c r="P7" t="s">
        <v>377</v>
      </c>
    </row>
    <row r="8" spans="1:16" x14ac:dyDescent="0.2">
      <c r="A8" t="s">
        <v>380</v>
      </c>
      <c r="B8" s="54">
        <v>2559975</v>
      </c>
      <c r="C8">
        <v>0</v>
      </c>
      <c r="D8" s="54" t="s">
        <v>299</v>
      </c>
      <c r="E8">
        <v>0.37873499999999999</v>
      </c>
      <c r="F8" s="33">
        <v>45357</v>
      </c>
      <c r="G8" t="s">
        <v>58</v>
      </c>
      <c r="H8" t="s">
        <v>375</v>
      </c>
      <c r="I8">
        <v>35504</v>
      </c>
      <c r="J8">
        <v>0</v>
      </c>
      <c r="K8">
        <v>0</v>
      </c>
      <c r="L8">
        <v>0</v>
      </c>
      <c r="M8">
        <v>0</v>
      </c>
      <c r="N8" t="s">
        <v>376</v>
      </c>
      <c r="O8">
        <v>179</v>
      </c>
      <c r="P8" t="s">
        <v>377</v>
      </c>
    </row>
    <row r="9" spans="1:16" x14ac:dyDescent="0.2">
      <c r="A9" t="s">
        <v>381</v>
      </c>
      <c r="B9" s="54">
        <v>2655657</v>
      </c>
      <c r="C9">
        <v>6701.89</v>
      </c>
      <c r="D9" s="54">
        <v>683715106</v>
      </c>
      <c r="E9">
        <v>0.26250000000000001</v>
      </c>
      <c r="F9" s="33">
        <v>45555</v>
      </c>
      <c r="G9" t="s">
        <v>58</v>
      </c>
      <c r="H9" t="s">
        <v>375</v>
      </c>
      <c r="I9">
        <v>25531</v>
      </c>
      <c r="J9">
        <v>6701.89</v>
      </c>
      <c r="K9">
        <v>6701.89</v>
      </c>
      <c r="L9">
        <v>0</v>
      </c>
      <c r="M9">
        <v>0</v>
      </c>
      <c r="N9" t="s">
        <v>376</v>
      </c>
      <c r="O9">
        <v>0</v>
      </c>
      <c r="P9" t="s">
        <v>377</v>
      </c>
    </row>
    <row r="10" spans="1:16" x14ac:dyDescent="0.2">
      <c r="A10" t="s">
        <v>382</v>
      </c>
      <c r="B10" s="54">
        <v>5889505</v>
      </c>
      <c r="C10">
        <v>0</v>
      </c>
      <c r="D10" s="54">
        <v>588950907</v>
      </c>
      <c r="E10">
        <v>0.22</v>
      </c>
      <c r="F10" s="33">
        <v>44257</v>
      </c>
      <c r="G10" t="s">
        <v>58</v>
      </c>
      <c r="H10" t="s">
        <v>375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383</v>
      </c>
      <c r="O10">
        <v>1278</v>
      </c>
      <c r="P10" t="s">
        <v>377</v>
      </c>
    </row>
    <row r="11" spans="1:16" x14ac:dyDescent="0.2">
      <c r="A11" t="s">
        <v>382</v>
      </c>
      <c r="B11" s="54">
        <v>5889505</v>
      </c>
      <c r="C11">
        <v>0</v>
      </c>
      <c r="D11" s="54">
        <v>588950907</v>
      </c>
      <c r="E11">
        <v>0.27</v>
      </c>
      <c r="F11" s="33">
        <v>43522</v>
      </c>
      <c r="G11" t="s">
        <v>58</v>
      </c>
      <c r="H11" t="s">
        <v>375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383</v>
      </c>
      <c r="O11">
        <v>2013</v>
      </c>
      <c r="P11" t="s">
        <v>377</v>
      </c>
    </row>
    <row r="12" spans="1:16" x14ac:dyDescent="0.2">
      <c r="A12" t="s">
        <v>382</v>
      </c>
      <c r="B12" s="54">
        <v>5889505</v>
      </c>
      <c r="C12">
        <v>0</v>
      </c>
      <c r="D12" s="54">
        <v>588950907</v>
      </c>
      <c r="E12">
        <v>0.27</v>
      </c>
      <c r="F12" s="33">
        <v>43886</v>
      </c>
      <c r="G12" t="s">
        <v>58</v>
      </c>
      <c r="H12" t="s">
        <v>375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383</v>
      </c>
      <c r="O12">
        <v>1649</v>
      </c>
      <c r="P12" t="s">
        <v>377</v>
      </c>
    </row>
    <row r="13" spans="1:16" x14ac:dyDescent="0.2">
      <c r="A13" t="s">
        <v>382</v>
      </c>
      <c r="B13" s="54">
        <v>5889505</v>
      </c>
      <c r="C13">
        <v>0</v>
      </c>
      <c r="D13" s="54">
        <v>588950907</v>
      </c>
      <c r="E13">
        <v>0.27</v>
      </c>
      <c r="F13" s="33">
        <v>44614</v>
      </c>
      <c r="G13" t="s">
        <v>58</v>
      </c>
      <c r="H13" t="s">
        <v>375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383</v>
      </c>
      <c r="O13">
        <v>922</v>
      </c>
      <c r="P13" t="s">
        <v>377</v>
      </c>
    </row>
    <row r="14" spans="1:16" x14ac:dyDescent="0.2">
      <c r="A14" t="s">
        <v>382</v>
      </c>
      <c r="B14" s="54">
        <v>5889505</v>
      </c>
      <c r="C14">
        <v>0</v>
      </c>
      <c r="D14" s="54">
        <v>588950907</v>
      </c>
      <c r="E14">
        <v>0.32</v>
      </c>
      <c r="F14" s="33">
        <v>44978</v>
      </c>
      <c r="G14" t="s">
        <v>58</v>
      </c>
      <c r="H14" t="s">
        <v>375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383</v>
      </c>
      <c r="O14">
        <v>558</v>
      </c>
      <c r="P14" t="s">
        <v>377</v>
      </c>
    </row>
    <row r="15" spans="1:16" x14ac:dyDescent="0.2">
      <c r="A15" t="s">
        <v>382</v>
      </c>
      <c r="B15" s="54">
        <v>5889505</v>
      </c>
      <c r="C15">
        <v>0</v>
      </c>
      <c r="D15" s="54">
        <v>588950907</v>
      </c>
      <c r="E15">
        <v>0.35</v>
      </c>
      <c r="F15" s="33">
        <v>45350</v>
      </c>
      <c r="G15" t="s">
        <v>58</v>
      </c>
      <c r="H15" t="s">
        <v>375</v>
      </c>
      <c r="I15">
        <v>44177</v>
      </c>
      <c r="J15">
        <v>0</v>
      </c>
      <c r="K15">
        <v>0</v>
      </c>
      <c r="L15">
        <v>0</v>
      </c>
      <c r="M15">
        <v>0</v>
      </c>
      <c r="N15" t="s">
        <v>383</v>
      </c>
      <c r="O15">
        <v>186</v>
      </c>
      <c r="P15" t="s">
        <v>377</v>
      </c>
    </row>
    <row r="16" spans="1:16" x14ac:dyDescent="0.2">
      <c r="A16" t="s">
        <v>384</v>
      </c>
      <c r="B16" s="54">
        <v>2640891</v>
      </c>
      <c r="C16">
        <v>0</v>
      </c>
      <c r="D16" s="54">
        <v>654902204</v>
      </c>
      <c r="E16">
        <v>2.0381E-2</v>
      </c>
      <c r="F16" s="33">
        <v>44782</v>
      </c>
      <c r="G16" t="s">
        <v>58</v>
      </c>
      <c r="H16" t="s">
        <v>375</v>
      </c>
      <c r="I16">
        <v>255000</v>
      </c>
      <c r="J16">
        <v>0</v>
      </c>
      <c r="K16">
        <v>0</v>
      </c>
      <c r="L16">
        <v>0</v>
      </c>
      <c r="M16">
        <v>0</v>
      </c>
      <c r="N16" t="s">
        <v>376</v>
      </c>
      <c r="O16">
        <v>754</v>
      </c>
      <c r="P16" t="s">
        <v>377</v>
      </c>
    </row>
    <row r="17" spans="1:16" x14ac:dyDescent="0.2">
      <c r="A17" t="s">
        <v>384</v>
      </c>
      <c r="B17" s="54">
        <v>2640891</v>
      </c>
      <c r="C17">
        <v>0</v>
      </c>
      <c r="D17" s="54">
        <v>654902204</v>
      </c>
      <c r="E17">
        <v>2.1558999999999998E-2</v>
      </c>
      <c r="F17" s="33">
        <v>44971</v>
      </c>
      <c r="G17" t="s">
        <v>58</v>
      </c>
      <c r="H17" t="s">
        <v>375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376</v>
      </c>
      <c r="O17">
        <v>565</v>
      </c>
      <c r="P17" t="s">
        <v>377</v>
      </c>
    </row>
    <row r="18" spans="1:16" x14ac:dyDescent="0.2">
      <c r="A18" t="s">
        <v>384</v>
      </c>
      <c r="B18" s="54">
        <v>2640891</v>
      </c>
      <c r="C18">
        <v>0</v>
      </c>
      <c r="D18" s="54">
        <v>654902204</v>
      </c>
      <c r="E18">
        <v>3.2407999999999999E-2</v>
      </c>
      <c r="F18" s="33">
        <v>45510</v>
      </c>
      <c r="G18" t="s">
        <v>58</v>
      </c>
      <c r="H18" t="s">
        <v>375</v>
      </c>
      <c r="I18">
        <v>211650</v>
      </c>
      <c r="J18">
        <v>0</v>
      </c>
      <c r="K18">
        <v>0</v>
      </c>
      <c r="L18">
        <v>0</v>
      </c>
      <c r="M18">
        <v>0</v>
      </c>
      <c r="N18" t="s">
        <v>376</v>
      </c>
      <c r="O18">
        <v>26</v>
      </c>
      <c r="P18" t="s">
        <v>377</v>
      </c>
    </row>
    <row r="19" spans="1:16" x14ac:dyDescent="0.2">
      <c r="A19" t="s">
        <v>384</v>
      </c>
      <c r="B19" s="54">
        <v>2640891</v>
      </c>
      <c r="C19">
        <v>0</v>
      </c>
      <c r="D19" s="54">
        <v>654902204</v>
      </c>
      <c r="E19">
        <v>4.3106999999999999E-2</v>
      </c>
      <c r="F19" s="33">
        <v>45420</v>
      </c>
      <c r="G19" t="s">
        <v>58</v>
      </c>
      <c r="H19" t="s">
        <v>375</v>
      </c>
      <c r="I19">
        <v>211650</v>
      </c>
      <c r="J19">
        <v>0</v>
      </c>
      <c r="K19">
        <v>0</v>
      </c>
      <c r="L19">
        <v>0</v>
      </c>
      <c r="M19">
        <v>0</v>
      </c>
      <c r="N19" t="s">
        <v>376</v>
      </c>
      <c r="O19">
        <v>116</v>
      </c>
      <c r="P19" t="s">
        <v>377</v>
      </c>
    </row>
    <row r="20" spans="1:16" x14ac:dyDescent="0.2">
      <c r="A20" t="s">
        <v>385</v>
      </c>
      <c r="B20" s="54">
        <v>2430025</v>
      </c>
      <c r="C20">
        <v>0</v>
      </c>
      <c r="D20" s="54">
        <v>861012102</v>
      </c>
      <c r="E20">
        <v>0.06</v>
      </c>
      <c r="F20" s="33">
        <v>44649</v>
      </c>
      <c r="G20" t="s">
        <v>58</v>
      </c>
      <c r="H20" t="s">
        <v>375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376</v>
      </c>
      <c r="O20">
        <v>887</v>
      </c>
      <c r="P20" t="s">
        <v>377</v>
      </c>
    </row>
    <row r="21" spans="1:16" x14ac:dyDescent="0.2">
      <c r="A21" t="s">
        <v>385</v>
      </c>
      <c r="B21" s="54">
        <v>2430025</v>
      </c>
      <c r="C21">
        <v>0</v>
      </c>
      <c r="D21" s="54">
        <v>861012102</v>
      </c>
      <c r="E21">
        <v>0.06</v>
      </c>
      <c r="F21" s="33">
        <v>44740</v>
      </c>
      <c r="G21" t="s">
        <v>58</v>
      </c>
      <c r="H21" t="s">
        <v>375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376</v>
      </c>
      <c r="O21">
        <v>796</v>
      </c>
      <c r="P21" t="s">
        <v>377</v>
      </c>
    </row>
    <row r="22" spans="1:16" x14ac:dyDescent="0.2">
      <c r="A22" t="s">
        <v>385</v>
      </c>
      <c r="B22" s="54">
        <v>2430025</v>
      </c>
      <c r="C22">
        <v>0</v>
      </c>
      <c r="D22" s="54">
        <v>861012102</v>
      </c>
      <c r="E22">
        <v>0.06</v>
      </c>
      <c r="F22" s="33">
        <v>44831</v>
      </c>
      <c r="G22" t="s">
        <v>58</v>
      </c>
      <c r="H22" t="s">
        <v>375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376</v>
      </c>
      <c r="O22">
        <v>705</v>
      </c>
      <c r="P22" t="s">
        <v>377</v>
      </c>
    </row>
    <row r="23" spans="1:16" x14ac:dyDescent="0.2">
      <c r="A23" t="s">
        <v>385</v>
      </c>
      <c r="B23" s="54">
        <v>2430025</v>
      </c>
      <c r="C23">
        <v>0</v>
      </c>
      <c r="D23" s="54">
        <v>861012102</v>
      </c>
      <c r="E23">
        <v>0.06</v>
      </c>
      <c r="F23" s="33">
        <v>45013</v>
      </c>
      <c r="G23" t="s">
        <v>58</v>
      </c>
      <c r="H23" t="s">
        <v>375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376</v>
      </c>
      <c r="O23">
        <v>523</v>
      </c>
      <c r="P23" t="s">
        <v>377</v>
      </c>
    </row>
    <row r="24" spans="1:16" x14ac:dyDescent="0.2">
      <c r="A24" t="s">
        <v>385</v>
      </c>
      <c r="B24" s="54">
        <v>2430025</v>
      </c>
      <c r="C24">
        <v>0</v>
      </c>
      <c r="D24" s="54">
        <v>861012102</v>
      </c>
      <c r="E24">
        <v>0.06</v>
      </c>
      <c r="F24" s="33">
        <v>45112</v>
      </c>
      <c r="G24" t="s">
        <v>58</v>
      </c>
      <c r="H24" t="s">
        <v>375</v>
      </c>
      <c r="I24">
        <v>53604</v>
      </c>
      <c r="J24">
        <v>0</v>
      </c>
      <c r="K24">
        <v>0</v>
      </c>
      <c r="L24">
        <v>0</v>
      </c>
      <c r="M24">
        <v>0</v>
      </c>
      <c r="N24" t="s">
        <v>376</v>
      </c>
      <c r="O24">
        <v>424</v>
      </c>
      <c r="P24" t="s">
        <v>377</v>
      </c>
    </row>
    <row r="25" spans="1:16" x14ac:dyDescent="0.2">
      <c r="A25" t="s">
        <v>385</v>
      </c>
      <c r="B25" s="54">
        <v>2430025</v>
      </c>
      <c r="C25">
        <v>0</v>
      </c>
      <c r="D25" s="54">
        <v>861012102</v>
      </c>
      <c r="E25">
        <v>0.06</v>
      </c>
      <c r="F25" s="33">
        <v>45195</v>
      </c>
      <c r="G25" t="s">
        <v>58</v>
      </c>
      <c r="H25" t="s">
        <v>375</v>
      </c>
      <c r="I25">
        <v>39704</v>
      </c>
      <c r="J25">
        <v>0</v>
      </c>
      <c r="K25">
        <v>0</v>
      </c>
      <c r="L25">
        <v>0</v>
      </c>
      <c r="M25">
        <v>0</v>
      </c>
      <c r="N25" t="s">
        <v>376</v>
      </c>
      <c r="O25">
        <v>341</v>
      </c>
      <c r="P25" t="s">
        <v>377</v>
      </c>
    </row>
    <row r="26" spans="1:16" x14ac:dyDescent="0.2">
      <c r="A26" t="s">
        <v>385</v>
      </c>
      <c r="B26" s="54">
        <v>2430025</v>
      </c>
      <c r="C26">
        <v>0</v>
      </c>
      <c r="D26" s="54">
        <v>861012102</v>
      </c>
      <c r="E26">
        <v>0.09</v>
      </c>
      <c r="F26" s="33">
        <v>45475</v>
      </c>
      <c r="G26" t="s">
        <v>58</v>
      </c>
      <c r="H26" t="s">
        <v>375</v>
      </c>
      <c r="I26">
        <v>39704</v>
      </c>
      <c r="J26">
        <v>0</v>
      </c>
      <c r="K26">
        <v>0</v>
      </c>
      <c r="L26">
        <v>0</v>
      </c>
      <c r="M26">
        <v>0</v>
      </c>
      <c r="N26" t="s">
        <v>376</v>
      </c>
      <c r="O26">
        <v>61</v>
      </c>
      <c r="P26" t="s">
        <v>377</v>
      </c>
    </row>
    <row r="27" spans="1:16" x14ac:dyDescent="0.2">
      <c r="A27" t="s">
        <v>386</v>
      </c>
      <c r="B27" s="54">
        <v>2651202</v>
      </c>
      <c r="C27">
        <v>0</v>
      </c>
      <c r="D27" s="54">
        <v>670100205</v>
      </c>
      <c r="E27">
        <v>0.51690100000000005</v>
      </c>
      <c r="F27" s="33">
        <v>45530</v>
      </c>
      <c r="G27" t="s">
        <v>58</v>
      </c>
      <c r="H27" t="s">
        <v>375</v>
      </c>
      <c r="I27">
        <v>15600</v>
      </c>
      <c r="J27">
        <v>0</v>
      </c>
      <c r="K27">
        <v>0</v>
      </c>
      <c r="L27">
        <v>0</v>
      </c>
      <c r="M27">
        <v>0</v>
      </c>
      <c r="N27" t="s">
        <v>376</v>
      </c>
      <c r="O27">
        <v>6</v>
      </c>
      <c r="P27" t="s">
        <v>377</v>
      </c>
    </row>
    <row r="28" spans="1:16" x14ac:dyDescent="0.2">
      <c r="A28" t="s">
        <v>386</v>
      </c>
      <c r="B28" s="54">
        <v>2651202</v>
      </c>
      <c r="C28">
        <v>0</v>
      </c>
      <c r="D28" s="54">
        <v>670100205</v>
      </c>
      <c r="E28">
        <v>0.87633799999999995</v>
      </c>
      <c r="F28" s="33">
        <v>45167</v>
      </c>
      <c r="G28" t="s">
        <v>58</v>
      </c>
      <c r="H28" t="s">
        <v>375</v>
      </c>
      <c r="I28">
        <v>2200</v>
      </c>
      <c r="J28">
        <v>0</v>
      </c>
      <c r="K28">
        <v>0</v>
      </c>
      <c r="L28">
        <v>0</v>
      </c>
      <c r="M28">
        <v>0</v>
      </c>
      <c r="N28" t="s">
        <v>376</v>
      </c>
      <c r="O28">
        <v>369</v>
      </c>
      <c r="P28" t="s">
        <v>377</v>
      </c>
    </row>
    <row r="29" spans="1:16" x14ac:dyDescent="0.2">
      <c r="A29" t="s">
        <v>386</v>
      </c>
      <c r="B29" s="54">
        <v>2651202</v>
      </c>
      <c r="C29">
        <v>0</v>
      </c>
      <c r="D29" s="54">
        <v>670100205</v>
      </c>
      <c r="E29">
        <v>0.92933399999999999</v>
      </c>
      <c r="F29" s="33">
        <v>45384</v>
      </c>
      <c r="G29" t="s">
        <v>58</v>
      </c>
      <c r="H29" t="s">
        <v>375</v>
      </c>
      <c r="I29">
        <v>15600</v>
      </c>
      <c r="J29">
        <v>0</v>
      </c>
      <c r="K29">
        <v>0</v>
      </c>
      <c r="L29">
        <v>0</v>
      </c>
      <c r="M29">
        <v>0</v>
      </c>
      <c r="N29" t="s">
        <v>376</v>
      </c>
      <c r="O29">
        <v>152</v>
      </c>
      <c r="P29" t="s">
        <v>377</v>
      </c>
    </row>
    <row r="30" spans="1:16" x14ac:dyDescent="0.2">
      <c r="A30" t="s">
        <v>387</v>
      </c>
      <c r="B30" s="54">
        <v>2775135</v>
      </c>
      <c r="C30">
        <v>0</v>
      </c>
      <c r="D30" s="54">
        <v>803054204</v>
      </c>
      <c r="E30">
        <v>0.53234499999999996</v>
      </c>
      <c r="F30" s="33">
        <v>44712</v>
      </c>
      <c r="G30" t="s">
        <v>58</v>
      </c>
      <c r="H30" t="s">
        <v>375</v>
      </c>
      <c r="I30">
        <v>12500</v>
      </c>
      <c r="J30">
        <v>0</v>
      </c>
      <c r="K30">
        <v>0</v>
      </c>
      <c r="L30">
        <v>0</v>
      </c>
      <c r="M30">
        <v>0</v>
      </c>
      <c r="N30" t="s">
        <v>376</v>
      </c>
      <c r="O30">
        <v>824</v>
      </c>
      <c r="P30" t="s">
        <v>377</v>
      </c>
    </row>
    <row r="31" spans="1:16" x14ac:dyDescent="0.2">
      <c r="A31" t="s">
        <v>387</v>
      </c>
      <c r="B31" s="54">
        <v>2775135</v>
      </c>
      <c r="C31">
        <v>0</v>
      </c>
      <c r="D31" s="54">
        <v>803054204</v>
      </c>
      <c r="E31">
        <v>1.3720870000000001</v>
      </c>
      <c r="F31" s="33">
        <v>42877</v>
      </c>
      <c r="G31" t="s">
        <v>58</v>
      </c>
      <c r="H31" t="s">
        <v>375</v>
      </c>
      <c r="I31">
        <v>10100</v>
      </c>
      <c r="J31">
        <v>0</v>
      </c>
      <c r="K31">
        <v>0</v>
      </c>
      <c r="L31">
        <v>0</v>
      </c>
      <c r="M31">
        <v>0</v>
      </c>
      <c r="N31" t="s">
        <v>376</v>
      </c>
      <c r="O31">
        <v>2658</v>
      </c>
      <c r="P31" t="s">
        <v>377</v>
      </c>
    </row>
    <row r="32" spans="1:16" x14ac:dyDescent="0.2">
      <c r="A32" t="s">
        <v>387</v>
      </c>
      <c r="B32" s="54">
        <v>2775135</v>
      </c>
      <c r="C32">
        <v>0</v>
      </c>
      <c r="D32" s="54">
        <v>803054204</v>
      </c>
      <c r="E32">
        <v>1.65459</v>
      </c>
      <c r="F32" s="33">
        <v>43249</v>
      </c>
      <c r="G32" t="s">
        <v>58</v>
      </c>
      <c r="H32" t="s">
        <v>375</v>
      </c>
      <c r="I32">
        <v>10100</v>
      </c>
      <c r="J32">
        <v>0</v>
      </c>
      <c r="K32">
        <v>0</v>
      </c>
      <c r="L32">
        <v>0</v>
      </c>
      <c r="M32">
        <v>0</v>
      </c>
      <c r="N32" t="s">
        <v>376</v>
      </c>
      <c r="O32">
        <v>2286</v>
      </c>
      <c r="P32" t="s">
        <v>377</v>
      </c>
    </row>
    <row r="33" spans="1:16" x14ac:dyDescent="0.2">
      <c r="A33" t="s">
        <v>387</v>
      </c>
      <c r="B33" s="54">
        <v>2775135</v>
      </c>
      <c r="C33">
        <v>0</v>
      </c>
      <c r="D33" s="54">
        <v>803054204</v>
      </c>
      <c r="E33">
        <v>1.6742699999999999</v>
      </c>
      <c r="F33" s="33">
        <v>43613</v>
      </c>
      <c r="G33" t="s">
        <v>58</v>
      </c>
      <c r="H33" t="s">
        <v>375</v>
      </c>
      <c r="I33">
        <v>13700</v>
      </c>
      <c r="J33">
        <v>0</v>
      </c>
      <c r="K33">
        <v>0</v>
      </c>
      <c r="L33">
        <v>0</v>
      </c>
      <c r="M33">
        <v>0</v>
      </c>
      <c r="N33" t="s">
        <v>376</v>
      </c>
      <c r="O33">
        <v>1922</v>
      </c>
      <c r="P33" t="s">
        <v>377</v>
      </c>
    </row>
    <row r="34" spans="1:16" x14ac:dyDescent="0.2">
      <c r="A34" t="s">
        <v>387</v>
      </c>
      <c r="B34" s="54">
        <v>2775135</v>
      </c>
      <c r="C34">
        <v>0</v>
      </c>
      <c r="D34" s="54">
        <v>803054204</v>
      </c>
      <c r="E34">
        <v>2.0761449999999999</v>
      </c>
      <c r="F34" s="33">
        <v>44712</v>
      </c>
      <c r="G34" t="s">
        <v>58</v>
      </c>
      <c r="H34" t="s">
        <v>375</v>
      </c>
      <c r="I34">
        <v>12500</v>
      </c>
      <c r="J34">
        <v>0</v>
      </c>
      <c r="K34">
        <v>0</v>
      </c>
      <c r="L34">
        <v>0</v>
      </c>
      <c r="M34">
        <v>0</v>
      </c>
      <c r="N34" t="s">
        <v>376</v>
      </c>
      <c r="O34">
        <v>824</v>
      </c>
      <c r="P34" t="s">
        <v>377</v>
      </c>
    </row>
    <row r="35" spans="1:16" x14ac:dyDescent="0.2">
      <c r="A35" t="s">
        <v>387</v>
      </c>
      <c r="B35" s="54">
        <v>2775135</v>
      </c>
      <c r="C35">
        <v>0</v>
      </c>
      <c r="D35" s="54">
        <v>803054204</v>
      </c>
      <c r="E35">
        <v>2.2330030000000001</v>
      </c>
      <c r="F35" s="33">
        <v>45068</v>
      </c>
      <c r="G35" t="s">
        <v>58</v>
      </c>
      <c r="H35" t="s">
        <v>375</v>
      </c>
      <c r="I35">
        <v>12500</v>
      </c>
      <c r="J35">
        <v>0</v>
      </c>
      <c r="K35">
        <v>0</v>
      </c>
      <c r="L35">
        <v>0</v>
      </c>
      <c r="M35">
        <v>0</v>
      </c>
      <c r="N35" t="s">
        <v>376</v>
      </c>
      <c r="O35">
        <v>468</v>
      </c>
      <c r="P35" t="s">
        <v>377</v>
      </c>
    </row>
    <row r="36" spans="1:16" x14ac:dyDescent="0.2">
      <c r="A36" t="s">
        <v>387</v>
      </c>
      <c r="B36" s="54">
        <v>2775135</v>
      </c>
      <c r="C36">
        <v>0</v>
      </c>
      <c r="D36" s="54">
        <v>803054204</v>
      </c>
      <c r="E36">
        <v>2.2598859999999998</v>
      </c>
      <c r="F36" s="33">
        <v>44341</v>
      </c>
      <c r="G36" t="s">
        <v>58</v>
      </c>
      <c r="H36" t="s">
        <v>375</v>
      </c>
      <c r="I36">
        <v>7500</v>
      </c>
      <c r="J36">
        <v>0</v>
      </c>
      <c r="K36">
        <v>0</v>
      </c>
      <c r="L36">
        <v>0</v>
      </c>
      <c r="M36">
        <v>0</v>
      </c>
      <c r="N36" t="s">
        <v>376</v>
      </c>
      <c r="O36">
        <v>1194</v>
      </c>
      <c r="P36" t="s">
        <v>377</v>
      </c>
    </row>
    <row r="37" spans="1:16" x14ac:dyDescent="0.2">
      <c r="A37" t="s">
        <v>387</v>
      </c>
      <c r="B37" s="54">
        <v>2775135</v>
      </c>
      <c r="C37">
        <v>0</v>
      </c>
      <c r="D37" s="54">
        <v>803054204</v>
      </c>
      <c r="E37">
        <v>2.3913120000000001</v>
      </c>
      <c r="F37" s="33">
        <v>45440</v>
      </c>
      <c r="G37" t="s">
        <v>58</v>
      </c>
      <c r="H37" t="s">
        <v>375</v>
      </c>
      <c r="I37">
        <v>12875</v>
      </c>
      <c r="J37">
        <v>0</v>
      </c>
      <c r="K37">
        <v>0</v>
      </c>
      <c r="L37">
        <v>0</v>
      </c>
      <c r="M37">
        <v>0</v>
      </c>
      <c r="N37" t="s">
        <v>376</v>
      </c>
      <c r="O37">
        <v>96</v>
      </c>
      <c r="P37" t="s">
        <v>377</v>
      </c>
    </row>
    <row r="38" spans="1:16" x14ac:dyDescent="0.2">
      <c r="A38" t="s">
        <v>388</v>
      </c>
      <c r="B38" s="54">
        <v>2544346</v>
      </c>
      <c r="C38">
        <v>23229.040000000001</v>
      </c>
      <c r="D38" s="54">
        <v>539439109</v>
      </c>
      <c r="E38">
        <v>5.4635999999999997E-2</v>
      </c>
      <c r="F38" s="33">
        <v>45555</v>
      </c>
      <c r="G38" t="s">
        <v>58</v>
      </c>
      <c r="H38" t="s">
        <v>375</v>
      </c>
      <c r="I38">
        <v>425160</v>
      </c>
      <c r="J38">
        <v>23229.040000000001</v>
      </c>
      <c r="K38">
        <v>23229.040000000001</v>
      </c>
      <c r="L38">
        <v>0</v>
      </c>
      <c r="M38">
        <v>0</v>
      </c>
      <c r="N38" t="s">
        <v>376</v>
      </c>
      <c r="O38">
        <v>0</v>
      </c>
      <c r="P38" t="s">
        <v>377</v>
      </c>
    </row>
    <row r="39" spans="1:16" x14ac:dyDescent="0.2">
      <c r="A39" t="s">
        <v>389</v>
      </c>
      <c r="B39" s="54">
        <v>7124594</v>
      </c>
      <c r="C39">
        <v>0</v>
      </c>
      <c r="D39" s="54">
        <v>712459908</v>
      </c>
      <c r="E39">
        <v>7.7</v>
      </c>
      <c r="F39" s="33">
        <v>45415</v>
      </c>
      <c r="G39" t="s">
        <v>58</v>
      </c>
      <c r="H39" t="s">
        <v>375</v>
      </c>
      <c r="I39">
        <v>5229</v>
      </c>
      <c r="J39">
        <v>0</v>
      </c>
      <c r="K39">
        <v>0</v>
      </c>
      <c r="L39">
        <v>0</v>
      </c>
      <c r="M39">
        <v>0</v>
      </c>
      <c r="N39" t="s">
        <v>390</v>
      </c>
      <c r="O39">
        <v>121</v>
      </c>
      <c r="P39" t="s">
        <v>377</v>
      </c>
    </row>
    <row r="40" spans="1:16" x14ac:dyDescent="0.2">
      <c r="A40" t="s">
        <v>391</v>
      </c>
      <c r="B40" s="54">
        <v>7333378</v>
      </c>
      <c r="C40">
        <v>0</v>
      </c>
      <c r="D40" s="54">
        <v>733337901</v>
      </c>
      <c r="E40">
        <v>2</v>
      </c>
      <c r="F40" s="33">
        <v>45427</v>
      </c>
      <c r="G40" t="s">
        <v>58</v>
      </c>
      <c r="H40" t="s">
        <v>375</v>
      </c>
      <c r="I40">
        <v>2784</v>
      </c>
      <c r="J40">
        <v>0</v>
      </c>
      <c r="K40">
        <v>0</v>
      </c>
      <c r="L40">
        <v>0</v>
      </c>
      <c r="M40">
        <v>0</v>
      </c>
      <c r="N40" t="s">
        <v>390</v>
      </c>
      <c r="O40">
        <v>109</v>
      </c>
      <c r="P40" t="s">
        <v>377</v>
      </c>
    </row>
    <row r="41" spans="1:16" x14ac:dyDescent="0.2">
      <c r="A41" t="s">
        <v>392</v>
      </c>
      <c r="B41" s="54">
        <v>2031730</v>
      </c>
      <c r="C41">
        <v>2885.19</v>
      </c>
      <c r="D41" s="54">
        <v>294821608</v>
      </c>
      <c r="E41">
        <v>0.113318</v>
      </c>
      <c r="F41" s="33">
        <v>44848</v>
      </c>
      <c r="G41" t="s">
        <v>58</v>
      </c>
      <c r="H41" t="s">
        <v>375</v>
      </c>
      <c r="I41">
        <v>25460.985000000001</v>
      </c>
      <c r="J41">
        <v>2885.19</v>
      </c>
      <c r="K41">
        <v>2885.19</v>
      </c>
      <c r="L41">
        <v>0</v>
      </c>
      <c r="M41">
        <v>0</v>
      </c>
      <c r="N41" t="s">
        <v>376</v>
      </c>
      <c r="O41">
        <v>688</v>
      </c>
      <c r="P41" t="s">
        <v>377</v>
      </c>
    </row>
    <row r="42" spans="1:16" x14ac:dyDescent="0.2">
      <c r="A42" t="s">
        <v>392</v>
      </c>
      <c r="B42" s="54">
        <v>2031730</v>
      </c>
      <c r="C42">
        <v>819.71</v>
      </c>
      <c r="D42" s="54">
        <v>294821608</v>
      </c>
      <c r="E42">
        <v>0.11385099999999999</v>
      </c>
      <c r="F42" s="33">
        <v>44488</v>
      </c>
      <c r="G42" t="s">
        <v>58</v>
      </c>
      <c r="H42" t="s">
        <v>375</v>
      </c>
      <c r="I42">
        <v>7200</v>
      </c>
      <c r="J42">
        <v>819.71</v>
      </c>
      <c r="K42">
        <v>819.71</v>
      </c>
      <c r="L42">
        <v>0</v>
      </c>
      <c r="M42">
        <v>0</v>
      </c>
      <c r="N42" t="s">
        <v>376</v>
      </c>
      <c r="O42">
        <v>1047</v>
      </c>
      <c r="P42" t="s">
        <v>377</v>
      </c>
    </row>
    <row r="43" spans="1:16" x14ac:dyDescent="0.2">
      <c r="A43" t="s">
        <v>393</v>
      </c>
      <c r="B43" s="54" t="s">
        <v>361</v>
      </c>
      <c r="C43">
        <v>9556.81</v>
      </c>
      <c r="D43" s="54" t="s">
        <v>394</v>
      </c>
      <c r="E43">
        <v>0.41</v>
      </c>
      <c r="F43" s="33">
        <v>45553</v>
      </c>
      <c r="G43" t="s">
        <v>58</v>
      </c>
      <c r="H43" t="s">
        <v>375</v>
      </c>
      <c r="I43">
        <v>18136</v>
      </c>
      <c r="J43">
        <v>9556.81</v>
      </c>
      <c r="K43">
        <v>9556.81</v>
      </c>
      <c r="L43">
        <v>0</v>
      </c>
      <c r="M43">
        <v>0</v>
      </c>
      <c r="N43" t="s">
        <v>395</v>
      </c>
      <c r="O43">
        <v>0</v>
      </c>
      <c r="P43" t="s">
        <v>377</v>
      </c>
    </row>
    <row r="44" spans="1:16" x14ac:dyDescent="0.2">
      <c r="A44" t="s">
        <v>396</v>
      </c>
      <c r="B44" s="54" t="s">
        <v>307</v>
      </c>
      <c r="C44">
        <v>0</v>
      </c>
      <c r="D44" s="54" t="s">
        <v>306</v>
      </c>
      <c r="E44">
        <v>1.0023439999999999</v>
      </c>
      <c r="F44" s="33">
        <v>44832</v>
      </c>
      <c r="G44" t="s">
        <v>58</v>
      </c>
      <c r="H44" t="s">
        <v>375</v>
      </c>
      <c r="I44">
        <v>28127</v>
      </c>
      <c r="J44">
        <v>0</v>
      </c>
      <c r="K44">
        <v>0</v>
      </c>
      <c r="L44">
        <v>0</v>
      </c>
      <c r="M44">
        <v>0</v>
      </c>
      <c r="N44" t="s">
        <v>376</v>
      </c>
      <c r="O44">
        <v>704</v>
      </c>
      <c r="P44" t="s">
        <v>377</v>
      </c>
    </row>
    <row r="45" spans="1:16" x14ac:dyDescent="0.2">
      <c r="A45" t="s">
        <v>396</v>
      </c>
      <c r="B45" s="54" t="s">
        <v>307</v>
      </c>
      <c r="C45">
        <v>0</v>
      </c>
      <c r="D45" s="54" t="s">
        <v>306</v>
      </c>
      <c r="E45">
        <v>1.1876089999999999</v>
      </c>
      <c r="F45" s="33">
        <v>45196</v>
      </c>
      <c r="G45" t="s">
        <v>58</v>
      </c>
      <c r="H45" t="s">
        <v>375</v>
      </c>
      <c r="I45">
        <v>23346</v>
      </c>
      <c r="J45">
        <v>0</v>
      </c>
      <c r="K45">
        <v>0</v>
      </c>
      <c r="L45">
        <v>0</v>
      </c>
      <c r="M45">
        <v>0</v>
      </c>
      <c r="N45" t="s">
        <v>376</v>
      </c>
      <c r="O45">
        <v>340</v>
      </c>
      <c r="P45" t="s">
        <v>377</v>
      </c>
    </row>
    <row r="46" spans="1:16" x14ac:dyDescent="0.2">
      <c r="A46" t="s">
        <v>397</v>
      </c>
      <c r="B46" s="54" t="s">
        <v>280</v>
      </c>
      <c r="C46">
        <v>8555.75</v>
      </c>
      <c r="D46" s="54" t="s">
        <v>279</v>
      </c>
      <c r="E46">
        <v>0.25</v>
      </c>
      <c r="F46" s="33">
        <v>45540</v>
      </c>
      <c r="G46" t="s">
        <v>58</v>
      </c>
      <c r="H46" t="s">
        <v>375</v>
      </c>
      <c r="I46">
        <v>34223</v>
      </c>
      <c r="J46">
        <v>7272.39</v>
      </c>
      <c r="K46">
        <v>7272.39</v>
      </c>
      <c r="L46">
        <v>0</v>
      </c>
      <c r="M46">
        <v>0</v>
      </c>
      <c r="N46" t="s">
        <v>376</v>
      </c>
      <c r="O46">
        <v>0</v>
      </c>
      <c r="P46" t="s">
        <v>377</v>
      </c>
    </row>
    <row r="47" spans="1:16" x14ac:dyDescent="0.2">
      <c r="A47" t="s">
        <v>398</v>
      </c>
      <c r="B47" s="54" t="s">
        <v>342</v>
      </c>
      <c r="C47">
        <v>0</v>
      </c>
      <c r="D47" s="54" t="s">
        <v>399</v>
      </c>
      <c r="E47">
        <v>0.85</v>
      </c>
      <c r="F47" s="33">
        <v>42877</v>
      </c>
      <c r="G47" t="s">
        <v>58</v>
      </c>
      <c r="H47" t="s">
        <v>375</v>
      </c>
      <c r="I47">
        <v>16463</v>
      </c>
      <c r="J47">
        <v>0</v>
      </c>
      <c r="K47">
        <v>0</v>
      </c>
      <c r="L47">
        <v>0</v>
      </c>
      <c r="M47">
        <v>0</v>
      </c>
      <c r="N47" t="s">
        <v>383</v>
      </c>
      <c r="O47">
        <v>2658</v>
      </c>
      <c r="P47" t="s">
        <v>377</v>
      </c>
    </row>
    <row r="48" spans="1:16" x14ac:dyDescent="0.2">
      <c r="A48" t="s">
        <v>398</v>
      </c>
      <c r="B48" s="54" t="s">
        <v>342</v>
      </c>
      <c r="C48">
        <v>0</v>
      </c>
      <c r="D48" s="54" t="s">
        <v>399</v>
      </c>
      <c r="E48">
        <v>0.88</v>
      </c>
      <c r="F48" s="33">
        <v>43242</v>
      </c>
      <c r="G48" t="s">
        <v>58</v>
      </c>
      <c r="H48" t="s">
        <v>375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383</v>
      </c>
      <c r="O48">
        <v>2293</v>
      </c>
      <c r="P48" t="s">
        <v>377</v>
      </c>
    </row>
    <row r="49" spans="1:16" x14ac:dyDescent="0.2">
      <c r="A49" t="s">
        <v>398</v>
      </c>
      <c r="B49" s="54" t="s">
        <v>342</v>
      </c>
      <c r="C49">
        <v>0</v>
      </c>
      <c r="D49" s="54" t="s">
        <v>399</v>
      </c>
      <c r="E49">
        <v>0.9</v>
      </c>
      <c r="F49" s="33">
        <v>43612</v>
      </c>
      <c r="G49" t="s">
        <v>58</v>
      </c>
      <c r="H49" t="s">
        <v>375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383</v>
      </c>
      <c r="O49">
        <v>1923</v>
      </c>
      <c r="P49" t="s">
        <v>377</v>
      </c>
    </row>
    <row r="50" spans="1:16" x14ac:dyDescent="0.2">
      <c r="A50" t="s">
        <v>398</v>
      </c>
      <c r="B50" s="54" t="s">
        <v>342</v>
      </c>
      <c r="C50">
        <v>0</v>
      </c>
      <c r="D50" s="54" t="s">
        <v>399</v>
      </c>
      <c r="E50">
        <v>0.95</v>
      </c>
      <c r="F50" s="33">
        <v>44004</v>
      </c>
      <c r="G50" t="s">
        <v>58</v>
      </c>
      <c r="H50" t="s">
        <v>375</v>
      </c>
      <c r="I50">
        <v>22463</v>
      </c>
      <c r="J50">
        <v>0</v>
      </c>
      <c r="K50">
        <v>0</v>
      </c>
      <c r="L50">
        <v>0</v>
      </c>
      <c r="M50">
        <v>0</v>
      </c>
      <c r="N50" t="s">
        <v>383</v>
      </c>
      <c r="O50">
        <v>1531</v>
      </c>
      <c r="P50" t="s">
        <v>377</v>
      </c>
    </row>
    <row r="51" spans="1:16" x14ac:dyDescent="0.2">
      <c r="A51" t="s">
        <v>398</v>
      </c>
      <c r="B51" s="54" t="s">
        <v>342</v>
      </c>
      <c r="C51">
        <v>0</v>
      </c>
      <c r="D51" s="54" t="s">
        <v>399</v>
      </c>
      <c r="E51">
        <v>0.97</v>
      </c>
      <c r="F51" s="33">
        <v>44326</v>
      </c>
      <c r="G51" t="s">
        <v>58</v>
      </c>
      <c r="H51" t="s">
        <v>375</v>
      </c>
      <c r="I51">
        <v>22463</v>
      </c>
      <c r="J51">
        <v>0</v>
      </c>
      <c r="K51">
        <v>0</v>
      </c>
      <c r="L51">
        <v>0</v>
      </c>
      <c r="M51">
        <v>0</v>
      </c>
      <c r="N51" t="s">
        <v>383</v>
      </c>
      <c r="O51">
        <v>1209</v>
      </c>
      <c r="P51" t="s">
        <v>377</v>
      </c>
    </row>
    <row r="52" spans="1:16" x14ac:dyDescent="0.2">
      <c r="A52" t="s">
        <v>398</v>
      </c>
      <c r="B52" s="54" t="s">
        <v>342</v>
      </c>
      <c r="C52">
        <v>0</v>
      </c>
      <c r="D52" s="54" t="s">
        <v>399</v>
      </c>
      <c r="E52">
        <v>1.02</v>
      </c>
      <c r="F52" s="33">
        <v>44687</v>
      </c>
      <c r="G52" t="s">
        <v>58</v>
      </c>
      <c r="H52" t="s">
        <v>375</v>
      </c>
      <c r="I52">
        <v>22463</v>
      </c>
      <c r="J52">
        <v>0</v>
      </c>
      <c r="K52">
        <v>0</v>
      </c>
      <c r="L52">
        <v>0</v>
      </c>
      <c r="M52">
        <v>0</v>
      </c>
      <c r="N52" t="s">
        <v>383</v>
      </c>
      <c r="O52">
        <v>849</v>
      </c>
      <c r="P52" t="s">
        <v>377</v>
      </c>
    </row>
    <row r="53" spans="1:16" x14ac:dyDescent="0.2">
      <c r="A53" t="s">
        <v>398</v>
      </c>
      <c r="B53" s="54" t="s">
        <v>342</v>
      </c>
      <c r="C53">
        <v>0</v>
      </c>
      <c r="D53" s="54" t="s">
        <v>399</v>
      </c>
      <c r="E53">
        <v>1.05</v>
      </c>
      <c r="F53" s="33">
        <v>45061</v>
      </c>
      <c r="G53" t="s">
        <v>58</v>
      </c>
      <c r="H53" t="s">
        <v>375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383</v>
      </c>
      <c r="O53">
        <v>475</v>
      </c>
      <c r="P53" t="s">
        <v>377</v>
      </c>
    </row>
    <row r="54" spans="1:16" x14ac:dyDescent="0.2">
      <c r="A54" t="s">
        <v>398</v>
      </c>
      <c r="B54" s="54" t="s">
        <v>342</v>
      </c>
      <c r="C54">
        <v>0</v>
      </c>
      <c r="D54" s="54" t="s">
        <v>399</v>
      </c>
      <c r="E54">
        <v>1.1000000000000001</v>
      </c>
      <c r="F54" s="33">
        <v>45433</v>
      </c>
      <c r="G54" t="s">
        <v>58</v>
      </c>
      <c r="H54" t="s">
        <v>375</v>
      </c>
      <c r="I54">
        <v>18645</v>
      </c>
      <c r="J54">
        <v>0</v>
      </c>
      <c r="K54">
        <v>0</v>
      </c>
      <c r="L54">
        <v>0</v>
      </c>
      <c r="M54">
        <v>0</v>
      </c>
      <c r="N54" t="s">
        <v>383</v>
      </c>
      <c r="O54">
        <v>103</v>
      </c>
      <c r="P54" t="s">
        <v>377</v>
      </c>
    </row>
    <row r="55" spans="1:16" x14ac:dyDescent="0.2">
      <c r="A55" t="s">
        <v>400</v>
      </c>
      <c r="B55" s="54" t="s">
        <v>401</v>
      </c>
      <c r="C55">
        <v>0</v>
      </c>
      <c r="D55" s="54">
        <v>589339100</v>
      </c>
      <c r="E55">
        <v>0.43735099999999999</v>
      </c>
      <c r="F55" s="33">
        <v>42874</v>
      </c>
      <c r="G55" t="s">
        <v>58</v>
      </c>
      <c r="H55" t="s">
        <v>375</v>
      </c>
      <c r="I55">
        <v>27014</v>
      </c>
      <c r="J55">
        <v>0</v>
      </c>
      <c r="K55">
        <v>0</v>
      </c>
      <c r="L55">
        <v>0</v>
      </c>
      <c r="M55">
        <v>0</v>
      </c>
      <c r="N55" t="s">
        <v>376</v>
      </c>
      <c r="O55">
        <v>2661</v>
      </c>
      <c r="P55" t="s">
        <v>377</v>
      </c>
    </row>
    <row r="56" spans="1:16" x14ac:dyDescent="0.2">
      <c r="A56" t="s">
        <v>402</v>
      </c>
      <c r="B56" s="54" t="s">
        <v>403</v>
      </c>
      <c r="C56">
        <v>0</v>
      </c>
      <c r="D56" s="54" t="s">
        <v>404</v>
      </c>
      <c r="E56">
        <v>0.25155</v>
      </c>
      <c r="F56" s="33">
        <v>43627</v>
      </c>
      <c r="G56" t="s">
        <v>58</v>
      </c>
      <c r="H56" t="s">
        <v>375</v>
      </c>
      <c r="I56">
        <v>6000</v>
      </c>
      <c r="J56">
        <v>0</v>
      </c>
      <c r="K56">
        <v>0</v>
      </c>
      <c r="L56">
        <v>0</v>
      </c>
      <c r="M56">
        <v>0</v>
      </c>
      <c r="N56" t="s">
        <v>376</v>
      </c>
      <c r="O56">
        <v>1908</v>
      </c>
      <c r="P56" t="s">
        <v>377</v>
      </c>
    </row>
    <row r="57" spans="1:16" x14ac:dyDescent="0.2">
      <c r="A57" t="s">
        <v>405</v>
      </c>
      <c r="B57" s="54" t="s">
        <v>355</v>
      </c>
      <c r="C57">
        <v>0</v>
      </c>
      <c r="D57" s="54" t="s">
        <v>406</v>
      </c>
      <c r="E57">
        <v>2.6</v>
      </c>
      <c r="F57" s="33">
        <v>45399</v>
      </c>
      <c r="G57" t="s">
        <v>58</v>
      </c>
      <c r="H57" t="s">
        <v>375</v>
      </c>
      <c r="I57">
        <v>26975</v>
      </c>
      <c r="J57">
        <v>0</v>
      </c>
      <c r="K57">
        <v>0</v>
      </c>
      <c r="L57">
        <v>0</v>
      </c>
      <c r="M57">
        <v>0</v>
      </c>
      <c r="N57" t="s">
        <v>390</v>
      </c>
      <c r="O57">
        <v>137</v>
      </c>
      <c r="P57" t="s">
        <v>377</v>
      </c>
    </row>
    <row r="58" spans="1:16" x14ac:dyDescent="0.2">
      <c r="A58" t="s">
        <v>407</v>
      </c>
      <c r="B58" s="54" t="s">
        <v>408</v>
      </c>
      <c r="C58">
        <v>0</v>
      </c>
      <c r="D58" s="54" t="s">
        <v>409</v>
      </c>
      <c r="E58">
        <v>7.7398999999999996E-2</v>
      </c>
      <c r="F58" s="33">
        <v>43990</v>
      </c>
      <c r="G58" t="s">
        <v>58</v>
      </c>
      <c r="H58" t="s">
        <v>375</v>
      </c>
      <c r="I58">
        <v>141740</v>
      </c>
      <c r="J58">
        <v>0</v>
      </c>
      <c r="K58">
        <v>0</v>
      </c>
      <c r="L58">
        <v>0</v>
      </c>
      <c r="M58">
        <v>0</v>
      </c>
      <c r="N58" t="s">
        <v>376</v>
      </c>
      <c r="O58">
        <v>1545</v>
      </c>
      <c r="P58" t="s">
        <v>377</v>
      </c>
    </row>
    <row r="59" spans="1:16" x14ac:dyDescent="0.2">
      <c r="A59" t="s">
        <v>407</v>
      </c>
      <c r="B59" s="54" t="s">
        <v>408</v>
      </c>
      <c r="C59">
        <v>0</v>
      </c>
      <c r="D59" s="54" t="s">
        <v>409</v>
      </c>
      <c r="E59">
        <v>8.3184999999999995E-2</v>
      </c>
      <c r="F59" s="33">
        <v>44158</v>
      </c>
      <c r="G59" t="s">
        <v>58</v>
      </c>
      <c r="H59" t="s">
        <v>375</v>
      </c>
      <c r="I59">
        <v>141740</v>
      </c>
      <c r="J59">
        <v>0</v>
      </c>
      <c r="K59">
        <v>0</v>
      </c>
      <c r="L59">
        <v>0</v>
      </c>
      <c r="M59">
        <v>0</v>
      </c>
      <c r="N59" t="s">
        <v>376</v>
      </c>
      <c r="O59">
        <v>1377</v>
      </c>
      <c r="P59" t="s">
        <v>377</v>
      </c>
    </row>
    <row r="60" spans="1:16" x14ac:dyDescent="0.2">
      <c r="A60" t="s">
        <v>410</v>
      </c>
      <c r="B60" s="54" t="s">
        <v>276</v>
      </c>
      <c r="C60">
        <v>0</v>
      </c>
      <c r="D60" s="54" t="s">
        <v>275</v>
      </c>
      <c r="E60">
        <v>1.5929549999999999</v>
      </c>
      <c r="F60" s="33">
        <v>45148</v>
      </c>
      <c r="G60" t="s">
        <v>58</v>
      </c>
      <c r="H60" t="s">
        <v>375</v>
      </c>
      <c r="I60">
        <v>3527</v>
      </c>
      <c r="J60">
        <v>0</v>
      </c>
      <c r="K60">
        <v>0</v>
      </c>
      <c r="L60">
        <v>0</v>
      </c>
      <c r="M60">
        <v>0</v>
      </c>
      <c r="N60" t="s">
        <v>376</v>
      </c>
      <c r="O60">
        <v>388</v>
      </c>
      <c r="P60" t="s">
        <v>377</v>
      </c>
    </row>
    <row r="61" spans="1:16" x14ac:dyDescent="0.2">
      <c r="A61" t="s">
        <v>410</v>
      </c>
      <c r="B61" s="54" t="s">
        <v>276</v>
      </c>
      <c r="C61">
        <v>0</v>
      </c>
      <c r="D61" s="54" t="s">
        <v>275</v>
      </c>
      <c r="E61">
        <v>1.643348</v>
      </c>
      <c r="F61" s="33">
        <v>45511</v>
      </c>
      <c r="G61" t="s">
        <v>58</v>
      </c>
      <c r="H61" t="s">
        <v>375</v>
      </c>
      <c r="I61">
        <v>3127</v>
      </c>
      <c r="J61">
        <v>0</v>
      </c>
      <c r="K61">
        <v>0</v>
      </c>
      <c r="L61">
        <v>0</v>
      </c>
      <c r="M61">
        <v>0</v>
      </c>
      <c r="N61" t="s">
        <v>376</v>
      </c>
      <c r="O61">
        <v>25</v>
      </c>
      <c r="P61" t="s">
        <v>377</v>
      </c>
    </row>
    <row r="62" spans="1:16" x14ac:dyDescent="0.2">
      <c r="A62" t="s">
        <v>411</v>
      </c>
      <c r="B62" s="54" t="s">
        <v>336</v>
      </c>
      <c r="C62">
        <v>0</v>
      </c>
      <c r="D62" s="54" t="s">
        <v>335</v>
      </c>
      <c r="E62">
        <v>0.25</v>
      </c>
      <c r="F62" s="33">
        <v>44665</v>
      </c>
      <c r="G62" t="s">
        <v>58</v>
      </c>
      <c r="H62" t="s">
        <v>375</v>
      </c>
      <c r="I62">
        <v>112000</v>
      </c>
      <c r="J62">
        <v>0</v>
      </c>
      <c r="K62">
        <v>0</v>
      </c>
      <c r="L62">
        <v>0</v>
      </c>
      <c r="M62">
        <v>0</v>
      </c>
      <c r="N62" t="s">
        <v>376</v>
      </c>
      <c r="O62">
        <v>871</v>
      </c>
      <c r="P62" t="s">
        <v>377</v>
      </c>
    </row>
    <row r="63" spans="1:16" x14ac:dyDescent="0.2">
      <c r="A63" t="s">
        <v>411</v>
      </c>
      <c r="B63" s="54" t="s">
        <v>336</v>
      </c>
      <c r="C63">
        <v>0</v>
      </c>
      <c r="D63" s="54" t="s">
        <v>335</v>
      </c>
      <c r="E63">
        <v>0.35</v>
      </c>
      <c r="F63" s="33">
        <v>45415</v>
      </c>
      <c r="G63" t="s">
        <v>58</v>
      </c>
      <c r="H63" t="s">
        <v>375</v>
      </c>
      <c r="I63">
        <v>121780</v>
      </c>
      <c r="J63">
        <v>0</v>
      </c>
      <c r="K63">
        <v>0</v>
      </c>
      <c r="L63">
        <v>0</v>
      </c>
      <c r="M63">
        <v>0</v>
      </c>
      <c r="N63" t="s">
        <v>376</v>
      </c>
      <c r="O63">
        <v>121</v>
      </c>
      <c r="P63" t="s">
        <v>377</v>
      </c>
    </row>
    <row r="64" spans="1:16" x14ac:dyDescent="0.2">
      <c r="A64" t="s">
        <v>411</v>
      </c>
      <c r="B64" s="54" t="s">
        <v>336</v>
      </c>
      <c r="C64">
        <v>0</v>
      </c>
      <c r="D64" s="54" t="s">
        <v>335</v>
      </c>
      <c r="E64">
        <v>0.1825</v>
      </c>
      <c r="F64" s="33">
        <v>44162</v>
      </c>
      <c r="G64" t="s">
        <v>58</v>
      </c>
      <c r="H64" t="s">
        <v>375</v>
      </c>
      <c r="I64">
        <v>112000</v>
      </c>
      <c r="J64">
        <v>0</v>
      </c>
      <c r="K64">
        <v>0</v>
      </c>
      <c r="L64">
        <v>0</v>
      </c>
      <c r="M64">
        <v>0</v>
      </c>
      <c r="N64" t="s">
        <v>376</v>
      </c>
      <c r="O64">
        <v>1373</v>
      </c>
      <c r="P64" t="s">
        <v>377</v>
      </c>
    </row>
    <row r="65" spans="1:16" x14ac:dyDescent="0.2">
      <c r="A65" t="s">
        <v>411</v>
      </c>
      <c r="B65" s="54" t="s">
        <v>336</v>
      </c>
      <c r="C65">
        <v>0</v>
      </c>
      <c r="D65" s="54" t="s">
        <v>335</v>
      </c>
      <c r="E65">
        <v>0.185</v>
      </c>
      <c r="F65" s="33">
        <v>44301</v>
      </c>
      <c r="G65" t="s">
        <v>58</v>
      </c>
      <c r="H65" t="s">
        <v>375</v>
      </c>
      <c r="I65">
        <v>112000</v>
      </c>
      <c r="J65">
        <v>0</v>
      </c>
      <c r="K65">
        <v>0</v>
      </c>
      <c r="L65">
        <v>0</v>
      </c>
      <c r="M65">
        <v>0</v>
      </c>
      <c r="N65" t="s">
        <v>376</v>
      </c>
      <c r="O65">
        <v>1234</v>
      </c>
      <c r="P65" t="s">
        <v>377</v>
      </c>
    </row>
    <row r="66" spans="1:16" x14ac:dyDescent="0.2">
      <c r="A66" t="s">
        <v>411</v>
      </c>
      <c r="B66" s="54" t="s">
        <v>336</v>
      </c>
      <c r="C66">
        <v>0</v>
      </c>
      <c r="D66" s="54" t="s">
        <v>335</v>
      </c>
      <c r="E66">
        <v>0.27500000000000002</v>
      </c>
      <c r="F66" s="33">
        <v>45030</v>
      </c>
      <c r="G66" t="s">
        <v>58</v>
      </c>
      <c r="H66" t="s">
        <v>375</v>
      </c>
      <c r="I66">
        <v>156000</v>
      </c>
      <c r="J66">
        <v>0</v>
      </c>
      <c r="K66">
        <v>0</v>
      </c>
      <c r="L66">
        <v>0</v>
      </c>
      <c r="M66">
        <v>0</v>
      </c>
      <c r="N66" t="s">
        <v>376</v>
      </c>
      <c r="O66">
        <v>506</v>
      </c>
      <c r="P66" t="s">
        <v>377</v>
      </c>
    </row>
    <row r="67" spans="1:16" x14ac:dyDescent="0.2">
      <c r="A67" t="s">
        <v>412</v>
      </c>
      <c r="B67" s="54" t="s">
        <v>297</v>
      </c>
      <c r="C67">
        <v>20284.12</v>
      </c>
      <c r="D67" s="54" t="s">
        <v>296</v>
      </c>
      <c r="E67">
        <v>1.98756</v>
      </c>
      <c r="F67" s="33">
        <v>45051</v>
      </c>
      <c r="G67" t="s">
        <v>58</v>
      </c>
      <c r="H67" t="s">
        <v>375</v>
      </c>
      <c r="I67">
        <v>9400</v>
      </c>
      <c r="J67">
        <v>20284.12</v>
      </c>
      <c r="K67">
        <v>20284.12</v>
      </c>
      <c r="L67">
        <v>0</v>
      </c>
      <c r="M67">
        <v>0</v>
      </c>
      <c r="N67" t="s">
        <v>376</v>
      </c>
      <c r="O67">
        <v>485</v>
      </c>
      <c r="P67" t="s">
        <v>377</v>
      </c>
    </row>
    <row r="68" spans="1:16" x14ac:dyDescent="0.2">
      <c r="A68" t="s">
        <v>413</v>
      </c>
      <c r="B68" s="54" t="s">
        <v>309</v>
      </c>
      <c r="C68">
        <v>0</v>
      </c>
      <c r="D68" s="54">
        <v>589339209</v>
      </c>
      <c r="E68">
        <v>0.28088000000000002</v>
      </c>
      <c r="F68" s="33">
        <v>43594</v>
      </c>
      <c r="G68" t="s">
        <v>58</v>
      </c>
      <c r="H68" t="s">
        <v>375</v>
      </c>
      <c r="I68">
        <v>73023</v>
      </c>
      <c r="J68">
        <v>0</v>
      </c>
      <c r="K68">
        <v>0</v>
      </c>
      <c r="L68">
        <v>0</v>
      </c>
      <c r="M68">
        <v>0</v>
      </c>
      <c r="N68" t="s">
        <v>376</v>
      </c>
      <c r="O68">
        <v>1941</v>
      </c>
      <c r="P68" t="s">
        <v>377</v>
      </c>
    </row>
    <row r="69" spans="1:16" x14ac:dyDescent="0.2">
      <c r="A69" t="s">
        <v>413</v>
      </c>
      <c r="B69" s="54" t="s">
        <v>309</v>
      </c>
      <c r="C69">
        <v>0</v>
      </c>
      <c r="D69" s="54">
        <v>589339209</v>
      </c>
      <c r="E69">
        <v>0.33923399999999998</v>
      </c>
      <c r="F69" s="33">
        <v>44321</v>
      </c>
      <c r="G69" t="s">
        <v>58</v>
      </c>
      <c r="H69" t="s">
        <v>375</v>
      </c>
      <c r="I69">
        <v>73023</v>
      </c>
      <c r="J69">
        <v>0</v>
      </c>
      <c r="K69">
        <v>0</v>
      </c>
      <c r="L69">
        <v>0</v>
      </c>
      <c r="M69">
        <v>0</v>
      </c>
      <c r="N69" t="s">
        <v>376</v>
      </c>
      <c r="O69">
        <v>1214</v>
      </c>
      <c r="P69" t="s">
        <v>377</v>
      </c>
    </row>
    <row r="70" spans="1:16" x14ac:dyDescent="0.2">
      <c r="A70" t="s">
        <v>413</v>
      </c>
      <c r="B70" s="54" t="s">
        <v>309</v>
      </c>
      <c r="C70">
        <v>0</v>
      </c>
      <c r="D70" s="54">
        <v>589339209</v>
      </c>
      <c r="E70">
        <v>0.39164500000000002</v>
      </c>
      <c r="F70" s="33">
        <v>44685</v>
      </c>
      <c r="G70" t="s">
        <v>58</v>
      </c>
      <c r="H70" t="s">
        <v>375</v>
      </c>
      <c r="I70">
        <v>84523</v>
      </c>
      <c r="J70">
        <v>0</v>
      </c>
      <c r="K70">
        <v>0</v>
      </c>
      <c r="L70">
        <v>0</v>
      </c>
      <c r="M70">
        <v>0</v>
      </c>
      <c r="N70" t="s">
        <v>376</v>
      </c>
      <c r="O70">
        <v>851</v>
      </c>
      <c r="P70" t="s">
        <v>377</v>
      </c>
    </row>
    <row r="71" spans="1:16" x14ac:dyDescent="0.2">
      <c r="A71" t="s">
        <v>413</v>
      </c>
      <c r="B71" s="54" t="s">
        <v>309</v>
      </c>
      <c r="C71">
        <v>0</v>
      </c>
      <c r="D71" s="54">
        <v>589339209</v>
      </c>
      <c r="E71">
        <v>0.47065400000000002</v>
      </c>
      <c r="F71" s="33">
        <v>45421</v>
      </c>
      <c r="G71" t="s">
        <v>58</v>
      </c>
      <c r="H71" t="s">
        <v>375</v>
      </c>
      <c r="I71">
        <v>70155</v>
      </c>
      <c r="J71">
        <v>0</v>
      </c>
      <c r="K71">
        <v>0</v>
      </c>
      <c r="L71">
        <v>0</v>
      </c>
      <c r="M71">
        <v>0</v>
      </c>
      <c r="N71" t="s">
        <v>376</v>
      </c>
      <c r="O71">
        <v>115</v>
      </c>
      <c r="P71" t="s">
        <v>377</v>
      </c>
    </row>
    <row r="72" spans="1:16" x14ac:dyDescent="0.2">
      <c r="A72" t="s">
        <v>413</v>
      </c>
      <c r="B72" s="54" t="s">
        <v>309</v>
      </c>
      <c r="C72">
        <v>0</v>
      </c>
      <c r="D72" s="54">
        <v>589339209</v>
      </c>
      <c r="E72">
        <v>0.48538100000000001</v>
      </c>
      <c r="F72" s="33">
        <v>45057</v>
      </c>
      <c r="G72" t="s">
        <v>58</v>
      </c>
      <c r="H72" t="s">
        <v>375</v>
      </c>
      <c r="I72">
        <v>84523</v>
      </c>
      <c r="J72">
        <v>0</v>
      </c>
      <c r="K72">
        <v>0</v>
      </c>
      <c r="L72">
        <v>0</v>
      </c>
      <c r="M72">
        <v>0</v>
      </c>
      <c r="N72" t="s">
        <v>376</v>
      </c>
      <c r="O72">
        <v>479</v>
      </c>
      <c r="P72" t="s">
        <v>377</v>
      </c>
    </row>
    <row r="73" spans="1:16" x14ac:dyDescent="0.2">
      <c r="A73" t="s">
        <v>414</v>
      </c>
      <c r="B73" s="54" t="s">
        <v>302</v>
      </c>
      <c r="C73">
        <v>12409.96</v>
      </c>
      <c r="D73" s="54" t="s">
        <v>301</v>
      </c>
      <c r="E73">
        <v>0.53200000000000003</v>
      </c>
      <c r="F73" s="33">
        <v>45568</v>
      </c>
      <c r="G73" t="s">
        <v>58</v>
      </c>
      <c r="H73" t="s">
        <v>375</v>
      </c>
      <c r="I73">
        <v>23327</v>
      </c>
      <c r="J73">
        <v>12409.96</v>
      </c>
      <c r="K73">
        <v>12409.96</v>
      </c>
      <c r="L73">
        <v>0</v>
      </c>
      <c r="M73">
        <v>0</v>
      </c>
      <c r="N73" t="s">
        <v>376</v>
      </c>
      <c r="O73">
        <v>0</v>
      </c>
      <c r="P73" t="s">
        <v>377</v>
      </c>
    </row>
    <row r="74" spans="1:16" x14ac:dyDescent="0.2">
      <c r="A74" t="s">
        <v>415</v>
      </c>
      <c r="B74" s="54" t="s">
        <v>321</v>
      </c>
      <c r="C74">
        <v>0</v>
      </c>
      <c r="D74" s="54">
        <v>799926100</v>
      </c>
      <c r="E74">
        <v>0.49560300000000002</v>
      </c>
      <c r="F74" s="33">
        <v>45461</v>
      </c>
      <c r="G74" t="s">
        <v>58</v>
      </c>
      <c r="H74" t="s">
        <v>375</v>
      </c>
      <c r="I74">
        <v>200</v>
      </c>
      <c r="J74">
        <v>0</v>
      </c>
      <c r="K74">
        <v>0</v>
      </c>
      <c r="L74">
        <v>0</v>
      </c>
      <c r="M74">
        <v>0</v>
      </c>
      <c r="N74" t="s">
        <v>376</v>
      </c>
      <c r="O74">
        <v>75</v>
      </c>
      <c r="P74" t="s">
        <v>377</v>
      </c>
    </row>
    <row r="75" spans="1:16" x14ac:dyDescent="0.2">
      <c r="A75" t="s">
        <v>416</v>
      </c>
      <c r="B75" s="54" t="s">
        <v>373</v>
      </c>
      <c r="C75">
        <v>6783.58</v>
      </c>
      <c r="D75" s="54" t="s">
        <v>373</v>
      </c>
      <c r="E75">
        <v>5.5143440000000004</v>
      </c>
      <c r="F75" s="33">
        <v>45536</v>
      </c>
      <c r="G75" t="s">
        <v>58</v>
      </c>
      <c r="H75" t="s">
        <v>417</v>
      </c>
      <c r="I75">
        <v>1438513.86</v>
      </c>
      <c r="J75">
        <v>6783.58</v>
      </c>
      <c r="K75">
        <v>6783.58</v>
      </c>
      <c r="L75">
        <v>0</v>
      </c>
      <c r="M75">
        <v>0</v>
      </c>
      <c r="N75" t="s">
        <v>376</v>
      </c>
      <c r="O75">
        <v>0</v>
      </c>
      <c r="P75" t="s">
        <v>377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47849075.759999998</v>
      </c>
      <c r="D3" s="32">
        <v>0</v>
      </c>
      <c r="E3" s="32">
        <v>0</v>
      </c>
      <c r="F3" s="32">
        <v>0</v>
      </c>
      <c r="G3" s="32">
        <v>47849075.759999998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1516006.16</v>
      </c>
      <c r="D5" s="32">
        <v>41758.75</v>
      </c>
      <c r="E5" s="32">
        <v>119024.1</v>
      </c>
      <c r="F5" s="32">
        <v>-77265.350000000006</v>
      </c>
      <c r="G5" s="32">
        <v>1438740.81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-93.96</v>
      </c>
      <c r="D7" s="32">
        <v>142679.46</v>
      </c>
      <c r="E7" s="32">
        <v>146257.63</v>
      </c>
      <c r="F7" s="32">
        <v>-3578.17</v>
      </c>
      <c r="G7" s="32">
        <v>-3672.13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119024.1</v>
      </c>
      <c r="E8" s="32">
        <v>119024.1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22.53</v>
      </c>
      <c r="D9" s="32">
        <v>0</v>
      </c>
      <c r="E9" s="32">
        <v>22.53</v>
      </c>
      <c r="F9" s="32">
        <v>-22.53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32815.410000000003</v>
      </c>
      <c r="D11" s="32">
        <v>82155.05</v>
      </c>
      <c r="E11" s="32">
        <v>20791.89</v>
      </c>
      <c r="F11" s="32">
        <v>61363.16</v>
      </c>
      <c r="G11" s="32">
        <v>94178.57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7051.29</v>
      </c>
      <c r="D13" s="32">
        <v>6783.58</v>
      </c>
      <c r="E13" s="32">
        <v>7051.29</v>
      </c>
      <c r="F13" s="32">
        <v>-267.70999999999998</v>
      </c>
      <c r="G13" s="32">
        <v>6783.58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296155</v>
      </c>
      <c r="D15" s="32">
        <v>9543.66</v>
      </c>
      <c r="E15" s="32">
        <v>9481.85</v>
      </c>
      <c r="F15" s="32">
        <v>61.81</v>
      </c>
      <c r="G15" s="32">
        <v>296216.81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49701032.189999998</v>
      </c>
      <c r="D18" s="32">
        <v>401944.6</v>
      </c>
      <c r="E18" s="32">
        <v>421653.39</v>
      </c>
      <c r="F18" s="32">
        <v>-19708.79</v>
      </c>
      <c r="G18" s="32">
        <v>49681323.399999999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41758.75</v>
      </c>
      <c r="E20" s="32">
        <v>41758.75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22.53</v>
      </c>
      <c r="D21" s="32">
        <v>22.53</v>
      </c>
      <c r="E21" s="32">
        <v>0</v>
      </c>
      <c r="F21" s="32">
        <v>-22.53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22.53</v>
      </c>
      <c r="D29" s="32">
        <v>41781.279999999999</v>
      </c>
      <c r="E29" s="32">
        <v>41758.75</v>
      </c>
      <c r="F29" s="32">
        <v>-22.53</v>
      </c>
      <c r="G29" s="32">
        <v>0</v>
      </c>
    </row>
    <row r="30" spans="1:8" x14ac:dyDescent="0.2">
      <c r="A30" s="26"/>
      <c r="B30" s="50" t="s">
        <v>228</v>
      </c>
      <c r="C30" s="32">
        <v>49701009.659999996</v>
      </c>
      <c r="D30" s="32">
        <v>443725.88</v>
      </c>
      <c r="E30" s="32">
        <v>463412.14</v>
      </c>
      <c r="F30" s="32">
        <v>-19686.259999999998</v>
      </c>
      <c r="G30" s="32">
        <v>49681323.399999999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28124707.800000001</v>
      </c>
      <c r="D32" s="32">
        <v>3548252.56</v>
      </c>
      <c r="E32" s="32">
        <v>0</v>
      </c>
      <c r="F32" s="32">
        <v>3548252.56</v>
      </c>
      <c r="G32" s="32">
        <v>31672960.359999999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-1.96</v>
      </c>
      <c r="D35" s="32">
        <v>0</v>
      </c>
      <c r="E35" s="32">
        <v>4.01</v>
      </c>
      <c r="F35" s="32">
        <v>-4.01</v>
      </c>
      <c r="G35" s="32">
        <v>-5.97</v>
      </c>
      <c r="H35" s="14"/>
    </row>
    <row r="36" spans="1:8" x14ac:dyDescent="0.2">
      <c r="A36" s="2" t="s">
        <v>24</v>
      </c>
      <c r="B36" s="50" t="s">
        <v>137</v>
      </c>
      <c r="C36" s="32">
        <v>-667.51</v>
      </c>
      <c r="D36" s="32">
        <v>1943.84</v>
      </c>
      <c r="E36" s="32">
        <v>-1634.23</v>
      </c>
      <c r="F36" s="32">
        <v>3578.07</v>
      </c>
      <c r="G36" s="32">
        <v>2910.56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-0.04</v>
      </c>
      <c r="D39" s="32">
        <v>0</v>
      </c>
      <c r="E39" s="32">
        <v>-0.04</v>
      </c>
      <c r="F39" s="32">
        <v>0.04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28124038.289999999</v>
      </c>
      <c r="D41" s="32">
        <v>3550196.4</v>
      </c>
      <c r="E41" s="32">
        <v>-1630.26</v>
      </c>
      <c r="F41" s="32">
        <v>3551826.66</v>
      </c>
      <c r="G41" s="32">
        <v>31675864.949999999</v>
      </c>
    </row>
    <row r="42" spans="1:8" x14ac:dyDescent="0.2">
      <c r="A42" s="51" t="s">
        <v>50</v>
      </c>
      <c r="B42" s="50" t="s">
        <v>230</v>
      </c>
      <c r="C42" s="32">
        <v>75973783.560000002</v>
      </c>
      <c r="D42" s="32">
        <v>3548252.56</v>
      </c>
      <c r="E42" s="32">
        <v>0</v>
      </c>
      <c r="F42" s="32">
        <v>3548252.56</v>
      </c>
      <c r="G42" s="32">
        <v>79522036.120000005</v>
      </c>
    </row>
    <row r="43" spans="1:8" x14ac:dyDescent="0.2">
      <c r="A43" s="51" t="s">
        <v>50</v>
      </c>
      <c r="B43" s="50" t="s">
        <v>231</v>
      </c>
      <c r="C43" s="32">
        <v>77825047.950000003</v>
      </c>
      <c r="D43" s="32">
        <v>3993922.28</v>
      </c>
      <c r="E43" s="32">
        <v>461781.88</v>
      </c>
      <c r="F43" s="32">
        <v>3532140.4</v>
      </c>
      <c r="G43" s="32">
        <v>81357188.349999994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9837.69</v>
      </c>
      <c r="D45" s="32">
        <v>0</v>
      </c>
      <c r="E45" s="32">
        <v>78626.899999999994</v>
      </c>
      <c r="F45" s="32">
        <v>78626.899999999994</v>
      </c>
      <c r="G45" s="32">
        <v>88464.59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7051.29</v>
      </c>
      <c r="D47" s="32">
        <v>0</v>
      </c>
      <c r="E47" s="32">
        <v>6783.58</v>
      </c>
      <c r="F47" s="32">
        <v>6783.58</v>
      </c>
      <c r="G47" s="32">
        <v>13834.87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 spans="1:7" x14ac:dyDescent="0.2">
      <c r="A51" s="52" t="s">
        <v>50</v>
      </c>
      <c r="B51" s="50" t="s">
        <v>149</v>
      </c>
      <c r="C51" s="32">
        <v>-146.21</v>
      </c>
      <c r="D51" s="32">
        <v>0</v>
      </c>
      <c r="E51" s="32">
        <v>0.05</v>
      </c>
      <c r="F51" s="32">
        <v>0.05</v>
      </c>
      <c r="G51" s="32">
        <v>-146.16</v>
      </c>
    </row>
    <row r="52" spans="1:7" x14ac:dyDescent="0.2">
      <c r="A52" s="52" t="s">
        <v>50</v>
      </c>
      <c r="B52" s="50" t="s">
        <v>150</v>
      </c>
      <c r="C52" s="32">
        <v>-375.26</v>
      </c>
      <c r="D52" s="32">
        <v>0.09</v>
      </c>
      <c r="E52" s="32">
        <v>0</v>
      </c>
      <c r="F52" s="32">
        <v>-0.09</v>
      </c>
      <c r="G52" s="32">
        <v>-375.35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16367.51</v>
      </c>
      <c r="D57" s="32">
        <v>0.09</v>
      </c>
      <c r="E57" s="32">
        <v>85410.53</v>
      </c>
      <c r="F57" s="32">
        <v>85410.44</v>
      </c>
      <c r="G57" s="32">
        <v>101777.95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-8471.6200000000008</v>
      </c>
      <c r="D61" s="32">
        <v>620.39</v>
      </c>
      <c r="E61" s="32">
        <v>0</v>
      </c>
      <c r="F61" s="32">
        <v>620.39</v>
      </c>
      <c r="G61" s="32">
        <v>-7851.23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-8471.6200000000008</v>
      </c>
      <c r="D64" s="32">
        <v>620.39</v>
      </c>
      <c r="E64" s="32">
        <v>0</v>
      </c>
      <c r="F64" s="32">
        <v>620.39</v>
      </c>
      <c r="G64" s="32">
        <v>-7851.23</v>
      </c>
    </row>
    <row r="65" spans="1:7" x14ac:dyDescent="0.2">
      <c r="A65" s="52" t="s">
        <v>50</v>
      </c>
      <c r="B65" s="50" t="s">
        <v>234</v>
      </c>
      <c r="C65" s="32">
        <v>24839.13</v>
      </c>
      <c r="D65" s="32">
        <v>620.48</v>
      </c>
      <c r="E65" s="32">
        <v>85410.53</v>
      </c>
      <c r="F65" s="32">
        <v>84790.05</v>
      </c>
      <c r="G65" s="32">
        <v>109629.18</v>
      </c>
    </row>
    <row r="66" spans="1:7" x14ac:dyDescent="0.2">
      <c r="A66" s="52" t="s">
        <v>50</v>
      </c>
      <c r="B66" s="50" t="s">
        <v>235</v>
      </c>
      <c r="C66" s="32">
        <v>24839.13</v>
      </c>
      <c r="D66" s="32">
        <v>620.48</v>
      </c>
      <c r="E66" s="32">
        <v>85410.53</v>
      </c>
      <c r="F66" s="32">
        <v>84790.05</v>
      </c>
      <c r="G66" s="32">
        <v>109629.18</v>
      </c>
    </row>
    <row r="67" spans="1:7" x14ac:dyDescent="0.2">
      <c r="A67" s="52" t="s">
        <v>50</v>
      </c>
      <c r="B67" s="50" t="s">
        <v>160</v>
      </c>
      <c r="C67" s="32">
        <v>2.96</v>
      </c>
      <c r="D67" s="32">
        <v>0</v>
      </c>
      <c r="E67" s="32">
        <v>0</v>
      </c>
      <c r="F67" s="32">
        <v>0</v>
      </c>
      <c r="G67" s="32">
        <v>2.96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24842.09</v>
      </c>
      <c r="D69" s="32">
        <v>620.48</v>
      </c>
      <c r="E69" s="32">
        <v>85410.53</v>
      </c>
      <c r="F69" s="32">
        <v>84790.05</v>
      </c>
      <c r="G69" s="32">
        <v>109632.14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24839.13</v>
      </c>
      <c r="D76" s="32">
        <v>620.48</v>
      </c>
      <c r="E76" s="32">
        <v>85410.53</v>
      </c>
      <c r="F76" s="32">
        <v>84790.05</v>
      </c>
      <c r="G76" s="32">
        <v>109629.18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0</v>
      </c>
      <c r="D81" s="32">
        <v>104476.31</v>
      </c>
      <c r="E81" s="32">
        <v>0</v>
      </c>
      <c r="F81" s="32">
        <v>-104476.31</v>
      </c>
      <c r="G81" s="32">
        <v>-104476.31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2.74</v>
      </c>
      <c r="D85" s="32">
        <v>0</v>
      </c>
      <c r="E85" s="32">
        <v>0</v>
      </c>
      <c r="F85" s="32">
        <v>0</v>
      </c>
      <c r="G85" s="32">
        <v>2.74</v>
      </c>
    </row>
    <row r="86" spans="1:7" x14ac:dyDescent="0.2">
      <c r="A86" s="52" t="s">
        <v>50</v>
      </c>
      <c r="B86" s="50" t="s">
        <v>177</v>
      </c>
      <c r="C86" s="32">
        <v>0.22</v>
      </c>
      <c r="D86" s="32">
        <v>0</v>
      </c>
      <c r="E86" s="32">
        <v>0</v>
      </c>
      <c r="F86" s="32">
        <v>0</v>
      </c>
      <c r="G86" s="32">
        <v>0.22</v>
      </c>
    </row>
    <row r="87" spans="1:7" x14ac:dyDescent="0.2">
      <c r="A87" s="52" t="s">
        <v>50</v>
      </c>
      <c r="B87" s="50" t="s">
        <v>238</v>
      </c>
      <c r="C87" s="32">
        <v>2.96</v>
      </c>
      <c r="D87" s="32">
        <v>0</v>
      </c>
      <c r="E87" s="32">
        <v>0</v>
      </c>
      <c r="F87" s="32">
        <v>0</v>
      </c>
      <c r="G87" s="32">
        <v>2.96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49701009.659999996</v>
      </c>
      <c r="D91" s="32">
        <v>105096.79</v>
      </c>
      <c r="E91" s="32">
        <v>85410.53</v>
      </c>
      <c r="F91" s="32">
        <v>-19686.259999999998</v>
      </c>
      <c r="G91" s="32">
        <v>49681323.399999999</v>
      </c>
    </row>
    <row r="92" spans="1:7" x14ac:dyDescent="0.2">
      <c r="A92" s="52" t="s">
        <v>50</v>
      </c>
      <c r="B92" s="50" t="s">
        <v>132</v>
      </c>
      <c r="C92" s="32">
        <v>28124038.289999999</v>
      </c>
      <c r="D92" s="32">
        <v>-1630.26</v>
      </c>
      <c r="E92" s="32">
        <v>3550196.4</v>
      </c>
      <c r="F92" s="32">
        <v>3551826.66</v>
      </c>
      <c r="G92" s="32">
        <v>31675864.949999999</v>
      </c>
    </row>
    <row r="93" spans="1:7" ht="15" x14ac:dyDescent="0.25">
      <c r="A93" s="24"/>
      <c r="B93" s="50" t="s">
        <v>240</v>
      </c>
      <c r="C93" s="32">
        <v>77825047.950000003</v>
      </c>
      <c r="D93" s="32">
        <v>103466.53</v>
      </c>
      <c r="E93" s="32">
        <v>3635606.93</v>
      </c>
      <c r="F93" s="32">
        <v>3532140.4</v>
      </c>
      <c r="G93" s="32">
        <v>81357188.349999994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77825047.950000003</v>
      </c>
      <c r="D95" s="32">
        <v>0</v>
      </c>
      <c r="E95" s="32">
        <v>0</v>
      </c>
      <c r="F95" s="32">
        <v>3532140.4</v>
      </c>
      <c r="G95" s="32">
        <v>81357188.349999994</v>
      </c>
    </row>
    <row r="96" spans="1:7" x14ac:dyDescent="0.2">
      <c r="A96" s="52" t="s">
        <v>50</v>
      </c>
      <c r="B96" s="50" t="s">
        <v>243</v>
      </c>
      <c r="C96" s="32">
        <v>49701032.189999998</v>
      </c>
      <c r="D96" s="32">
        <v>401944.6</v>
      </c>
      <c r="E96" s="32">
        <v>421653.39</v>
      </c>
      <c r="F96" s="32">
        <v>-19708.79</v>
      </c>
      <c r="G96" s="32">
        <v>49681323.399999999</v>
      </c>
    </row>
    <row r="97" spans="1:7" x14ac:dyDescent="0.2">
      <c r="A97" s="52" t="s">
        <v>50</v>
      </c>
      <c r="B97" s="50" t="s">
        <v>244</v>
      </c>
      <c r="C97" s="32">
        <v>22.53</v>
      </c>
      <c r="D97" s="32">
        <v>41781.279999999999</v>
      </c>
      <c r="E97" s="32">
        <v>41758.75</v>
      </c>
      <c r="F97" s="32">
        <v>-22.53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49701009.659999996</v>
      </c>
      <c r="D98" s="32">
        <v>105096.79</v>
      </c>
      <c r="E98" s="32">
        <v>85410.53</v>
      </c>
      <c r="F98" s="32">
        <v>-19686.259999999998</v>
      </c>
      <c r="G98" s="32">
        <v>49681323.399999999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4097388.81</v>
      </c>
      <c r="E99" s="32">
        <v>4097388.81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77825047.950000003</v>
      </c>
      <c r="D100" s="32">
        <v>3993922.28</v>
      </c>
      <c r="E100" s="32">
        <v>461781.88</v>
      </c>
      <c r="F100" s="32">
        <v>3532140.4</v>
      </c>
      <c r="G100" s="32">
        <v>81357188.349999994</v>
      </c>
    </row>
    <row r="101" spans="1:7" x14ac:dyDescent="0.2">
      <c r="A101" s="52" t="s">
        <v>50</v>
      </c>
      <c r="B101" s="50" t="s">
        <v>181</v>
      </c>
      <c r="C101" s="32">
        <v>77489693.799999997</v>
      </c>
      <c r="D101" s="32">
        <v>3732690.77</v>
      </c>
      <c r="E101" s="32">
        <v>265285.74</v>
      </c>
      <c r="F101" s="32">
        <v>3467405.03</v>
      </c>
      <c r="G101" s="32">
        <v>80957098.829999998</v>
      </c>
    </row>
    <row r="102" spans="1:7" x14ac:dyDescent="0.2">
      <c r="A102" s="52" t="s">
        <v>50</v>
      </c>
      <c r="B102" s="50" t="s">
        <v>182</v>
      </c>
      <c r="C102" s="32">
        <v>-667.55</v>
      </c>
      <c r="D102" s="32">
        <v>-1634.27</v>
      </c>
      <c r="E102" s="32">
        <v>1943.84</v>
      </c>
      <c r="F102" s="32">
        <v>3578.11</v>
      </c>
      <c r="G102" s="32">
        <v>2910.56</v>
      </c>
    </row>
    <row r="103" spans="1:7" x14ac:dyDescent="0.2">
      <c r="A103" s="52" t="s">
        <v>50</v>
      </c>
      <c r="B103" s="50" t="s">
        <v>248</v>
      </c>
      <c r="C103" s="32">
        <v>16367.51</v>
      </c>
      <c r="D103" s="32">
        <v>0.09</v>
      </c>
      <c r="E103" s="32">
        <v>85410.53</v>
      </c>
      <c r="F103" s="32">
        <v>85410.44</v>
      </c>
      <c r="G103" s="32">
        <v>101777.95</v>
      </c>
    </row>
    <row r="104" spans="1:7" x14ac:dyDescent="0.2">
      <c r="A104" s="52" t="s">
        <v>50</v>
      </c>
      <c r="B104" s="50" t="s">
        <v>249</v>
      </c>
      <c r="C104" s="32">
        <v>-8471.6200000000008</v>
      </c>
      <c r="D104" s="32">
        <v>620.39</v>
      </c>
      <c r="E104" s="32">
        <v>0</v>
      </c>
      <c r="F104" s="32">
        <v>620.39</v>
      </c>
      <c r="G104" s="32">
        <v>-7851.23</v>
      </c>
    </row>
    <row r="105" spans="1:7" x14ac:dyDescent="0.2">
      <c r="B105" s="50" t="s">
        <v>250</v>
      </c>
      <c r="C105" s="32">
        <v>24839.13</v>
      </c>
      <c r="D105" s="32">
        <v>620.48</v>
      </c>
      <c r="E105" s="32">
        <v>85410.53</v>
      </c>
      <c r="F105" s="32">
        <v>84790.05</v>
      </c>
      <c r="G105" s="32">
        <v>109629.18</v>
      </c>
    </row>
    <row r="106" spans="1:7" x14ac:dyDescent="0.2">
      <c r="B106" s="50" t="s">
        <v>183</v>
      </c>
      <c r="C106" s="32">
        <v>0</v>
      </c>
      <c r="D106" s="32">
        <v>104476.31</v>
      </c>
      <c r="E106" s="32">
        <v>0</v>
      </c>
      <c r="F106" s="32">
        <v>-104476.31</v>
      </c>
      <c r="G106" s="32">
        <v>-104476.31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28124708.800000001</v>
      </c>
      <c r="D108" s="32">
        <v>4.01</v>
      </c>
      <c r="E108" s="32">
        <v>3548252.56</v>
      </c>
      <c r="F108" s="32">
        <v>3548248.55</v>
      </c>
      <c r="G108" s="32">
        <v>31672957.350000001</v>
      </c>
    </row>
    <row r="109" spans="1:7" x14ac:dyDescent="0.2">
      <c r="B109" s="50" t="s">
        <v>251</v>
      </c>
      <c r="C109" s="32">
        <v>77825047.950000003</v>
      </c>
      <c r="D109" s="32">
        <v>3993922.28</v>
      </c>
      <c r="E109" s="32">
        <v>461781.88</v>
      </c>
      <c r="F109" s="32">
        <v>3532140.4</v>
      </c>
      <c r="G109" s="32">
        <v>81357188.349999994</v>
      </c>
    </row>
    <row r="110" spans="1:7" x14ac:dyDescent="0.2">
      <c r="B110" s="50" t="s">
        <v>252</v>
      </c>
      <c r="C110" s="32">
        <v>28124333.539999999</v>
      </c>
      <c r="D110" s="32">
        <v>-3264.44</v>
      </c>
      <c r="E110" s="32">
        <v>3552140.24</v>
      </c>
      <c r="F110" s="32">
        <v>3548248.46</v>
      </c>
      <c r="G110" s="32">
        <v>31672582</v>
      </c>
    </row>
    <row r="111" spans="1:7" x14ac:dyDescent="0.2">
      <c r="B111" s="50" t="s">
        <v>253</v>
      </c>
      <c r="C111" s="32">
        <v>0</v>
      </c>
      <c r="D111" s="32">
        <v>104476.31</v>
      </c>
      <c r="E111" s="32">
        <v>0</v>
      </c>
      <c r="F111" s="32">
        <v>-104476.31</v>
      </c>
      <c r="G111" s="32">
        <v>-104476.31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25360.6</v>
      </c>
      <c r="D114" s="32">
        <v>620.39</v>
      </c>
      <c r="E114" s="32">
        <v>85410.48</v>
      </c>
      <c r="F114" s="32">
        <v>84790.09</v>
      </c>
      <c r="G114" s="32">
        <v>110150.69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-813.76</v>
      </c>
      <c r="D116" s="32">
        <v>-1634.27</v>
      </c>
      <c r="E116" s="32">
        <v>1943.89</v>
      </c>
      <c r="F116" s="32">
        <v>3578.16</v>
      </c>
      <c r="G116" s="32">
        <v>2764.4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16888.98</v>
      </c>
      <c r="D118" s="32">
        <v>0</v>
      </c>
      <c r="E118" s="32">
        <v>85410.48</v>
      </c>
      <c r="F118" s="32">
        <v>85410.48</v>
      </c>
      <c r="G118" s="32">
        <v>102299.46</v>
      </c>
    </row>
    <row r="119" spans="2:7" x14ac:dyDescent="0.2">
      <c r="B119" s="50" t="s">
        <v>259</v>
      </c>
      <c r="C119" s="32">
        <v>-8471.6200000000008</v>
      </c>
      <c r="D119" s="32">
        <v>620.39</v>
      </c>
      <c r="E119" s="32">
        <v>0</v>
      </c>
      <c r="F119" s="32">
        <v>620.39</v>
      </c>
      <c r="G119" s="32">
        <v>-7851.23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-83.86</v>
      </c>
      <c r="D123" s="32">
        <v>0</v>
      </c>
      <c r="E123" s="32">
        <v>22.57</v>
      </c>
      <c r="F123" s="32">
        <v>-22.57</v>
      </c>
      <c r="G123" s="32">
        <v>-106.43</v>
      </c>
    </row>
    <row r="124" spans="2:7" x14ac:dyDescent="0.2">
      <c r="B124" s="50" t="s">
        <v>260</v>
      </c>
      <c r="C124" s="32">
        <v>47849075.759999998</v>
      </c>
      <c r="D124" s="32">
        <v>0</v>
      </c>
      <c r="E124" s="32">
        <v>0</v>
      </c>
      <c r="F124" s="32">
        <v>0</v>
      </c>
      <c r="G124" s="32">
        <v>47849075.759999998</v>
      </c>
    </row>
    <row r="125" spans="2:7" x14ac:dyDescent="0.2">
      <c r="B125" s="50" t="s">
        <v>261</v>
      </c>
      <c r="C125" s="32">
        <v>1516006.16</v>
      </c>
      <c r="D125" s="32">
        <v>41758.75</v>
      </c>
      <c r="E125" s="32">
        <v>119024.1</v>
      </c>
      <c r="F125" s="32">
        <v>-77265.350000000006</v>
      </c>
      <c r="G125" s="32">
        <v>1438740.81</v>
      </c>
    </row>
    <row r="126" spans="2:7" x14ac:dyDescent="0.2">
      <c r="B126" s="50" t="s">
        <v>262</v>
      </c>
      <c r="C126" s="32">
        <v>0</v>
      </c>
      <c r="D126" s="32">
        <v>119024.1</v>
      </c>
      <c r="E126" s="32">
        <v>119024.1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41758.75</v>
      </c>
      <c r="E127" s="32">
        <v>41758.75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7051.29</v>
      </c>
      <c r="D128" s="32">
        <v>6783.58</v>
      </c>
      <c r="E128" s="32">
        <v>7051.29</v>
      </c>
      <c r="F128" s="32">
        <v>-267.70999999999998</v>
      </c>
      <c r="G128" s="32">
        <v>6783.58</v>
      </c>
    </row>
    <row r="129" spans="2:7" x14ac:dyDescent="0.2">
      <c r="B129" s="50" t="s">
        <v>265</v>
      </c>
      <c r="C129" s="32">
        <v>32815.410000000003</v>
      </c>
      <c r="D129" s="32">
        <v>82155.05</v>
      </c>
      <c r="E129" s="32">
        <v>20791.89</v>
      </c>
      <c r="F129" s="32">
        <v>61363.16</v>
      </c>
      <c r="G129" s="32">
        <v>94178.57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296155</v>
      </c>
      <c r="D131" s="32">
        <v>9543.66</v>
      </c>
      <c r="E131" s="32">
        <v>9481.85</v>
      </c>
      <c r="F131" s="32">
        <v>61.81</v>
      </c>
      <c r="G131" s="32">
        <v>296216.81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28124705.84</v>
      </c>
      <c r="D133" s="32">
        <v>3548252.56</v>
      </c>
      <c r="E133" s="32">
        <v>4.01</v>
      </c>
      <c r="F133" s="32">
        <v>3548248.55</v>
      </c>
      <c r="G133" s="32">
        <v>31672954.390000001</v>
      </c>
    </row>
    <row r="134" spans="2:7" x14ac:dyDescent="0.2">
      <c r="B134" s="50" t="s">
        <v>193</v>
      </c>
      <c r="C134" s="32">
        <v>-667.55</v>
      </c>
      <c r="D134" s="32">
        <v>1943.84</v>
      </c>
      <c r="E134" s="32">
        <v>-1634.27</v>
      </c>
      <c r="F134" s="32">
        <v>3578.11</v>
      </c>
      <c r="G134" s="32">
        <v>2910.56</v>
      </c>
    </row>
    <row r="135" spans="2:7" x14ac:dyDescent="0.2">
      <c r="B135" s="50" t="s">
        <v>269</v>
      </c>
      <c r="C135" s="32">
        <v>0</v>
      </c>
      <c r="D135" s="32">
        <v>104476.31</v>
      </c>
      <c r="E135" s="32">
        <v>0</v>
      </c>
      <c r="F135" s="32">
        <v>-104476.31</v>
      </c>
      <c r="G135" s="32">
        <v>-104476.31</v>
      </c>
    </row>
    <row r="136" spans="2:7" x14ac:dyDescent="0.2">
      <c r="B136" s="50" t="s">
        <v>194</v>
      </c>
      <c r="C136" s="32">
        <v>-95.92</v>
      </c>
      <c r="D136" s="32">
        <v>142679.46</v>
      </c>
      <c r="E136" s="32">
        <v>146261.64000000001</v>
      </c>
      <c r="F136" s="32">
        <v>-3582.18</v>
      </c>
      <c r="G136" s="32">
        <v>-3678.1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22.49</v>
      </c>
      <c r="D139" s="32">
        <v>22.53</v>
      </c>
      <c r="E139" s="32">
        <v>-0.04</v>
      </c>
      <c r="F139" s="32">
        <v>-22.49</v>
      </c>
      <c r="G139" s="32">
        <v>0</v>
      </c>
    </row>
    <row r="140" spans="2:7" x14ac:dyDescent="0.2">
      <c r="B140" s="50" t="s">
        <v>198</v>
      </c>
      <c r="C140" s="32">
        <v>22.53</v>
      </c>
      <c r="D140" s="32">
        <v>0</v>
      </c>
      <c r="E140" s="32">
        <v>22.53</v>
      </c>
      <c r="F140" s="32">
        <v>-22.53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32815.410000000003</v>
      </c>
      <c r="D142" s="32">
        <v>82370.69</v>
      </c>
      <c r="E142" s="32">
        <v>20802.27</v>
      </c>
      <c r="F142" s="32">
        <v>61568.42</v>
      </c>
      <c r="G142" s="32">
        <v>94383.83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7051.29</v>
      </c>
      <c r="D144" s="32">
        <v>6783.58</v>
      </c>
      <c r="E144" s="32">
        <v>7051.29</v>
      </c>
      <c r="F144" s="32">
        <v>-267.70999999999998</v>
      </c>
      <c r="G144" s="32">
        <v>6783.58</v>
      </c>
    </row>
    <row r="145" spans="2:7" x14ac:dyDescent="0.2">
      <c r="B145" s="50" t="s">
        <v>203</v>
      </c>
      <c r="C145" s="32">
        <v>0</v>
      </c>
      <c r="D145" s="32">
        <v>41758.75</v>
      </c>
      <c r="E145" s="32">
        <v>41758.75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119024.1</v>
      </c>
      <c r="E146" s="32">
        <v>119024.1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295487.49</v>
      </c>
      <c r="D158" s="32">
        <v>11271.86</v>
      </c>
      <c r="E158" s="32">
        <v>7837.24</v>
      </c>
      <c r="F158" s="32">
        <v>3434.62</v>
      </c>
      <c r="G158" s="32">
        <v>298922.11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0</v>
      </c>
      <c r="D161" s="32">
        <v>104476.31</v>
      </c>
      <c r="E161" s="32">
        <v>0</v>
      </c>
      <c r="F161" s="32">
        <v>-104476.31</v>
      </c>
      <c r="G161" s="32">
        <v>-104476.31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-521.47</v>
      </c>
      <c r="D166" s="32">
        <v>0.09</v>
      </c>
      <c r="E166" s="32">
        <v>0.05</v>
      </c>
      <c r="F166" s="32">
        <v>-0.04</v>
      </c>
      <c r="G166" s="32">
        <v>-521.51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77825047.950000003</v>
      </c>
      <c r="D170">
        <v>3993922.28</v>
      </c>
      <c r="E170">
        <v>461781.88</v>
      </c>
      <c r="F170">
        <v>3532140.4</v>
      </c>
      <c r="G170">
        <v>81357188.349999994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272</v>
      </c>
      <c r="B2" s="82" t="s">
        <v>369</v>
      </c>
      <c r="C2" s="54">
        <v>2748472</v>
      </c>
      <c r="D2" t="s">
        <v>273</v>
      </c>
      <c r="E2">
        <v>8000</v>
      </c>
      <c r="F2" s="56">
        <v>411785.84</v>
      </c>
      <c r="G2">
        <v>57.41</v>
      </c>
      <c r="H2" s="56">
        <v>459280</v>
      </c>
      <c r="I2" s="56">
        <v>411785.84</v>
      </c>
      <c r="J2">
        <v>57.41</v>
      </c>
      <c r="K2" s="56">
        <v>459280</v>
      </c>
      <c r="L2" t="s">
        <v>274</v>
      </c>
      <c r="M2" s="33">
        <v>45535</v>
      </c>
    </row>
    <row r="3" spans="1:13" x14ac:dyDescent="0.2">
      <c r="A3" t="s">
        <v>272</v>
      </c>
      <c r="B3" s="54" t="s">
        <v>275</v>
      </c>
      <c r="C3" s="54" t="s">
        <v>276</v>
      </c>
      <c r="D3" t="s">
        <v>277</v>
      </c>
      <c r="E3">
        <v>3127</v>
      </c>
      <c r="F3" s="56">
        <v>2279511.38</v>
      </c>
      <c r="G3">
        <v>903.87</v>
      </c>
      <c r="H3" s="56">
        <v>2826401.49</v>
      </c>
      <c r="I3" s="56">
        <v>2279511.38</v>
      </c>
      <c r="J3">
        <v>903.87</v>
      </c>
      <c r="K3" s="56">
        <v>2826401.49</v>
      </c>
      <c r="L3" t="s">
        <v>274</v>
      </c>
      <c r="M3" s="33">
        <v>45535</v>
      </c>
    </row>
    <row r="4" spans="1:13" x14ac:dyDescent="0.2">
      <c r="A4" t="s">
        <v>272</v>
      </c>
      <c r="B4" s="82" t="s">
        <v>370</v>
      </c>
      <c r="C4" s="54">
        <v>2989044</v>
      </c>
      <c r="D4" t="s">
        <v>278</v>
      </c>
      <c r="E4">
        <v>8300</v>
      </c>
      <c r="F4" s="56">
        <v>597850.06999999995</v>
      </c>
      <c r="G4">
        <v>87.62</v>
      </c>
      <c r="H4" s="56">
        <v>727246</v>
      </c>
      <c r="I4" s="56">
        <v>597850.06999999995</v>
      </c>
      <c r="J4">
        <v>87.62</v>
      </c>
      <c r="K4" s="56">
        <v>727246</v>
      </c>
      <c r="L4" t="s">
        <v>274</v>
      </c>
      <c r="M4" s="33">
        <v>45535</v>
      </c>
    </row>
    <row r="5" spans="1:13" x14ac:dyDescent="0.2">
      <c r="A5" t="s">
        <v>272</v>
      </c>
      <c r="B5" s="54" t="s">
        <v>279</v>
      </c>
      <c r="C5" s="54" t="s">
        <v>280</v>
      </c>
      <c r="D5" t="s">
        <v>281</v>
      </c>
      <c r="E5">
        <v>34223</v>
      </c>
      <c r="F5" s="56">
        <v>1642590.58</v>
      </c>
      <c r="G5">
        <v>97.42</v>
      </c>
      <c r="H5" s="56">
        <v>3334004.66</v>
      </c>
      <c r="I5" s="56">
        <v>1642590.58</v>
      </c>
      <c r="J5">
        <v>97.42</v>
      </c>
      <c r="K5" s="56">
        <v>3334004.66</v>
      </c>
      <c r="L5" t="s">
        <v>274</v>
      </c>
      <c r="M5" s="33">
        <v>45535</v>
      </c>
    </row>
    <row r="6" spans="1:13" x14ac:dyDescent="0.2">
      <c r="A6" t="s">
        <v>272</v>
      </c>
      <c r="B6" s="54" t="s">
        <v>282</v>
      </c>
      <c r="C6" s="54" t="s">
        <v>283</v>
      </c>
      <c r="D6" t="s">
        <v>284</v>
      </c>
      <c r="E6">
        <v>7387</v>
      </c>
      <c r="F6" s="56">
        <v>937640.03</v>
      </c>
      <c r="G6">
        <v>138.44999999999999</v>
      </c>
      <c r="H6" s="56">
        <v>1022730.15</v>
      </c>
      <c r="I6" s="56">
        <v>937640.03</v>
      </c>
      <c r="J6">
        <v>138.44999999999999</v>
      </c>
      <c r="K6" s="56">
        <v>1022730.15</v>
      </c>
      <c r="L6" t="s">
        <v>274</v>
      </c>
      <c r="M6" s="33">
        <v>45535</v>
      </c>
    </row>
    <row r="7" spans="1:13" x14ac:dyDescent="0.2">
      <c r="A7" t="s">
        <v>272</v>
      </c>
      <c r="B7" s="54" t="s">
        <v>285</v>
      </c>
      <c r="C7" s="54" t="s">
        <v>286</v>
      </c>
      <c r="D7" t="s">
        <v>287</v>
      </c>
      <c r="E7">
        <v>22948</v>
      </c>
      <c r="F7" s="56">
        <v>1139471.54</v>
      </c>
      <c r="G7">
        <v>112.63</v>
      </c>
      <c r="H7" s="56">
        <v>2584633.2400000002</v>
      </c>
      <c r="I7" s="56">
        <v>1139471.54</v>
      </c>
      <c r="J7">
        <v>112.63</v>
      </c>
      <c r="K7" s="56">
        <v>2584633.2400000002</v>
      </c>
      <c r="L7" t="s">
        <v>274</v>
      </c>
      <c r="M7" s="33">
        <v>45535</v>
      </c>
    </row>
    <row r="8" spans="1:13" x14ac:dyDescent="0.2">
      <c r="A8" t="s">
        <v>272</v>
      </c>
      <c r="B8" s="54" t="s">
        <v>288</v>
      </c>
      <c r="C8" s="54">
        <v>2181334</v>
      </c>
      <c r="D8" t="s">
        <v>289</v>
      </c>
      <c r="E8">
        <v>11400</v>
      </c>
      <c r="F8" s="56">
        <v>972839.47</v>
      </c>
      <c r="G8">
        <v>192.5</v>
      </c>
      <c r="H8" s="56">
        <v>2194500</v>
      </c>
      <c r="I8" s="56">
        <v>972839.47</v>
      </c>
      <c r="J8">
        <v>192.5</v>
      </c>
      <c r="K8" s="56">
        <v>2194500</v>
      </c>
      <c r="L8" t="s">
        <v>274</v>
      </c>
      <c r="M8" s="33">
        <v>45535</v>
      </c>
    </row>
    <row r="9" spans="1:13" x14ac:dyDescent="0.2">
      <c r="A9" t="s">
        <v>272</v>
      </c>
      <c r="B9" s="54">
        <v>124765108</v>
      </c>
      <c r="C9" s="54">
        <v>2125097</v>
      </c>
      <c r="D9" t="s">
        <v>290</v>
      </c>
      <c r="E9">
        <v>51216</v>
      </c>
      <c r="F9" s="56">
        <v>827097.14</v>
      </c>
      <c r="G9">
        <v>17.88</v>
      </c>
      <c r="H9" s="56">
        <v>915742.08</v>
      </c>
      <c r="I9" s="56">
        <v>827097.14</v>
      </c>
      <c r="J9">
        <v>17.88</v>
      </c>
      <c r="K9" s="56">
        <v>915742.08</v>
      </c>
      <c r="L9" t="s">
        <v>274</v>
      </c>
      <c r="M9" s="33">
        <v>45535</v>
      </c>
    </row>
    <row r="10" spans="1:13" x14ac:dyDescent="0.2">
      <c r="A10" t="s">
        <v>272</v>
      </c>
      <c r="B10" s="54" t="s">
        <v>291</v>
      </c>
      <c r="C10" s="54">
        <v>2311614</v>
      </c>
      <c r="D10" t="s">
        <v>292</v>
      </c>
      <c r="E10">
        <v>9974</v>
      </c>
      <c r="F10" s="56">
        <v>988702.41</v>
      </c>
      <c r="G10">
        <v>204.36</v>
      </c>
      <c r="H10" s="56">
        <v>2038286.64</v>
      </c>
      <c r="I10" s="56">
        <v>988702.41</v>
      </c>
      <c r="J10">
        <v>204.36</v>
      </c>
      <c r="K10" s="56">
        <v>2038286.64</v>
      </c>
      <c r="L10" t="s">
        <v>274</v>
      </c>
      <c r="M10" s="33">
        <v>45535</v>
      </c>
    </row>
    <row r="11" spans="1:13" x14ac:dyDescent="0.2">
      <c r="A11" t="s">
        <v>272</v>
      </c>
      <c r="B11" s="54" t="s">
        <v>293</v>
      </c>
      <c r="C11" s="54" t="s">
        <v>294</v>
      </c>
      <c r="D11" t="s">
        <v>295</v>
      </c>
      <c r="E11">
        <v>27990</v>
      </c>
      <c r="F11" s="56">
        <v>1103463.53</v>
      </c>
      <c r="G11">
        <v>48.6</v>
      </c>
      <c r="H11" s="56">
        <v>1360314</v>
      </c>
      <c r="I11" s="56">
        <v>1103463.53</v>
      </c>
      <c r="J11">
        <v>48.6</v>
      </c>
      <c r="K11" s="56">
        <v>1360314</v>
      </c>
      <c r="L11" t="s">
        <v>274</v>
      </c>
      <c r="M11" s="33">
        <v>45535</v>
      </c>
    </row>
    <row r="12" spans="1:13" x14ac:dyDescent="0.2">
      <c r="A12" t="s">
        <v>272</v>
      </c>
      <c r="B12" s="54" t="s">
        <v>296</v>
      </c>
      <c r="C12" s="54" t="s">
        <v>297</v>
      </c>
      <c r="D12" t="s">
        <v>298</v>
      </c>
      <c r="E12">
        <v>6815</v>
      </c>
      <c r="F12" s="56">
        <v>466563.09</v>
      </c>
      <c r="G12">
        <v>496.79</v>
      </c>
      <c r="H12" s="56">
        <v>3385623.85</v>
      </c>
      <c r="I12" s="56">
        <v>466563.09</v>
      </c>
      <c r="J12">
        <v>496.79</v>
      </c>
      <c r="K12" s="56">
        <v>3385623.85</v>
      </c>
      <c r="L12" t="s">
        <v>274</v>
      </c>
      <c r="M12" s="33">
        <v>45535</v>
      </c>
    </row>
    <row r="13" spans="1:13" x14ac:dyDescent="0.2">
      <c r="A13" t="s">
        <v>272</v>
      </c>
      <c r="B13" s="54" t="s">
        <v>299</v>
      </c>
      <c r="C13" s="54">
        <v>2559975</v>
      </c>
      <c r="D13" t="s">
        <v>300</v>
      </c>
      <c r="E13">
        <v>35504</v>
      </c>
      <c r="F13" s="56">
        <v>1004275.37</v>
      </c>
      <c r="G13">
        <v>36.53</v>
      </c>
      <c r="H13" s="56">
        <v>1296961.1200000001</v>
      </c>
      <c r="I13" s="56">
        <v>1004275.37</v>
      </c>
      <c r="J13">
        <v>36.53</v>
      </c>
      <c r="K13" s="56">
        <v>1296961.1200000001</v>
      </c>
      <c r="L13" t="s">
        <v>274</v>
      </c>
      <c r="M13" s="33">
        <v>45535</v>
      </c>
    </row>
    <row r="14" spans="1:13" x14ac:dyDescent="0.2">
      <c r="A14" t="s">
        <v>272</v>
      </c>
      <c r="B14" s="54" t="s">
        <v>301</v>
      </c>
      <c r="C14" s="54" t="s">
        <v>302</v>
      </c>
      <c r="D14" t="s">
        <v>303</v>
      </c>
      <c r="E14">
        <v>23327</v>
      </c>
      <c r="F14" s="56">
        <v>1202650.71</v>
      </c>
      <c r="G14">
        <v>100.51</v>
      </c>
      <c r="H14" s="56">
        <v>2344596.77</v>
      </c>
      <c r="I14" s="56">
        <v>1202650.71</v>
      </c>
      <c r="J14">
        <v>100.51</v>
      </c>
      <c r="K14" s="56">
        <v>2344596.77</v>
      </c>
      <c r="L14" t="s">
        <v>274</v>
      </c>
      <c r="M14" s="33">
        <v>45535</v>
      </c>
    </row>
    <row r="15" spans="1:13" x14ac:dyDescent="0.2">
      <c r="A15" t="s">
        <v>272</v>
      </c>
      <c r="B15" s="54">
        <v>502441306</v>
      </c>
      <c r="C15" s="54">
        <v>2165747</v>
      </c>
      <c r="D15" t="s">
        <v>304</v>
      </c>
      <c r="E15">
        <v>1700</v>
      </c>
      <c r="F15" s="56">
        <v>335921.48</v>
      </c>
      <c r="G15">
        <v>149.07</v>
      </c>
      <c r="H15" s="56">
        <v>253419</v>
      </c>
      <c r="I15" s="56">
        <v>335921.48</v>
      </c>
      <c r="J15">
        <v>149.07</v>
      </c>
      <c r="K15" s="56">
        <v>253419</v>
      </c>
      <c r="L15" t="s">
        <v>274</v>
      </c>
      <c r="M15" s="33">
        <v>45535</v>
      </c>
    </row>
    <row r="16" spans="1:13" x14ac:dyDescent="0.2">
      <c r="A16" t="s">
        <v>272</v>
      </c>
      <c r="B16" s="54">
        <v>539439109</v>
      </c>
      <c r="C16" s="54">
        <v>2544346</v>
      </c>
      <c r="D16" t="s">
        <v>305</v>
      </c>
      <c r="E16">
        <v>425160</v>
      </c>
      <c r="F16" s="56">
        <v>1078388.68</v>
      </c>
      <c r="G16">
        <v>3.06</v>
      </c>
      <c r="H16" s="56">
        <v>1300989.6000000001</v>
      </c>
      <c r="I16" s="56">
        <v>1078388.68</v>
      </c>
      <c r="J16">
        <v>3.06</v>
      </c>
      <c r="K16" s="56">
        <v>1300989.6000000001</v>
      </c>
      <c r="L16" t="s">
        <v>274</v>
      </c>
      <c r="M16" s="33">
        <v>45535</v>
      </c>
    </row>
    <row r="17" spans="1:13" x14ac:dyDescent="0.2">
      <c r="A17" t="s">
        <v>272</v>
      </c>
      <c r="B17" s="54" t="s">
        <v>306</v>
      </c>
      <c r="C17" s="54" t="s">
        <v>307</v>
      </c>
      <c r="D17" t="s">
        <v>308</v>
      </c>
      <c r="E17">
        <v>23346</v>
      </c>
      <c r="F17" s="56">
        <v>599809.78</v>
      </c>
      <c r="G17">
        <v>91.01</v>
      </c>
      <c r="H17" s="56">
        <v>2124719.46</v>
      </c>
      <c r="I17" s="56">
        <v>599809.78</v>
      </c>
      <c r="J17">
        <v>91.01</v>
      </c>
      <c r="K17" s="56">
        <v>2124719.46</v>
      </c>
      <c r="L17" t="s">
        <v>274</v>
      </c>
      <c r="M17" s="33">
        <v>45535</v>
      </c>
    </row>
    <row r="18" spans="1:13" x14ac:dyDescent="0.2">
      <c r="A18" t="s">
        <v>272</v>
      </c>
      <c r="B18" s="54">
        <v>589339209</v>
      </c>
      <c r="C18" s="54" t="s">
        <v>309</v>
      </c>
      <c r="D18" t="s">
        <v>310</v>
      </c>
      <c r="E18">
        <v>70155</v>
      </c>
      <c r="F18" s="56">
        <v>1754756.55</v>
      </c>
      <c r="G18">
        <v>39.04</v>
      </c>
      <c r="H18" s="56">
        <v>2738851.21</v>
      </c>
      <c r="I18" s="56">
        <v>1754756.55</v>
      </c>
      <c r="J18">
        <v>39.04</v>
      </c>
      <c r="K18" s="56">
        <v>2738851.21</v>
      </c>
      <c r="L18" t="s">
        <v>274</v>
      </c>
      <c r="M18" s="33">
        <v>45535</v>
      </c>
    </row>
    <row r="19" spans="1:13" x14ac:dyDescent="0.2">
      <c r="A19" t="s">
        <v>272</v>
      </c>
      <c r="B19" s="54" t="s">
        <v>311</v>
      </c>
      <c r="C19" s="54">
        <v>2620105</v>
      </c>
      <c r="D19" t="s">
        <v>312</v>
      </c>
      <c r="E19">
        <v>6300</v>
      </c>
      <c r="F19" s="56">
        <v>625000.43000000005</v>
      </c>
      <c r="G19">
        <v>120.89</v>
      </c>
      <c r="H19" s="56">
        <v>761607</v>
      </c>
      <c r="I19" s="56">
        <v>625000.43000000005</v>
      </c>
      <c r="J19">
        <v>120.89</v>
      </c>
      <c r="K19" s="56">
        <v>761607</v>
      </c>
      <c r="L19" t="s">
        <v>274</v>
      </c>
      <c r="M19" s="33">
        <v>45535</v>
      </c>
    </row>
    <row r="20" spans="1:13" x14ac:dyDescent="0.2">
      <c r="A20" t="s">
        <v>272</v>
      </c>
      <c r="B20" s="54">
        <v>641069406</v>
      </c>
      <c r="C20" s="54" t="s">
        <v>313</v>
      </c>
      <c r="D20" t="s">
        <v>314</v>
      </c>
      <c r="E20">
        <v>4100</v>
      </c>
      <c r="F20" s="56">
        <v>440139.12</v>
      </c>
      <c r="G20">
        <v>106.92</v>
      </c>
      <c r="H20" s="56">
        <v>438372</v>
      </c>
      <c r="I20" s="56">
        <v>440139.12</v>
      </c>
      <c r="J20">
        <v>106.92</v>
      </c>
      <c r="K20" s="56">
        <v>438372</v>
      </c>
      <c r="L20" t="s">
        <v>274</v>
      </c>
      <c r="M20" s="33">
        <v>45535</v>
      </c>
    </row>
    <row r="21" spans="1:13" x14ac:dyDescent="0.2">
      <c r="A21" t="s">
        <v>272</v>
      </c>
      <c r="B21" s="54">
        <v>654902204</v>
      </c>
      <c r="C21" s="54">
        <v>2640891</v>
      </c>
      <c r="D21" t="s">
        <v>315</v>
      </c>
      <c r="E21">
        <v>211650</v>
      </c>
      <c r="F21" s="56">
        <v>679709.38</v>
      </c>
      <c r="G21">
        <v>4.46</v>
      </c>
      <c r="H21" s="56">
        <v>943959</v>
      </c>
      <c r="I21" s="56">
        <v>679709.38</v>
      </c>
      <c r="J21">
        <v>4.46</v>
      </c>
      <c r="K21" s="56">
        <v>943959</v>
      </c>
      <c r="L21" t="s">
        <v>274</v>
      </c>
      <c r="M21" s="33">
        <v>45535</v>
      </c>
    </row>
    <row r="22" spans="1:13" x14ac:dyDescent="0.2">
      <c r="A22" t="s">
        <v>272</v>
      </c>
      <c r="B22" s="54">
        <v>670100205</v>
      </c>
      <c r="C22" s="54">
        <v>2651202</v>
      </c>
      <c r="D22" t="s">
        <v>316</v>
      </c>
      <c r="E22">
        <v>15600</v>
      </c>
      <c r="F22" s="56">
        <v>1404896.75</v>
      </c>
      <c r="G22">
        <v>139.16</v>
      </c>
      <c r="H22" s="56">
        <v>2170896</v>
      </c>
      <c r="I22" s="56">
        <v>1404896.75</v>
      </c>
      <c r="J22">
        <v>139.16</v>
      </c>
      <c r="K22" s="56">
        <v>2170896</v>
      </c>
      <c r="L22" t="s">
        <v>274</v>
      </c>
      <c r="M22" s="33">
        <v>45535</v>
      </c>
    </row>
    <row r="23" spans="1:13" x14ac:dyDescent="0.2">
      <c r="A23" t="s">
        <v>272</v>
      </c>
      <c r="B23" s="54">
        <v>686330101</v>
      </c>
      <c r="C23" s="54">
        <v>2402444</v>
      </c>
      <c r="D23" t="s">
        <v>317</v>
      </c>
      <c r="E23">
        <v>24836</v>
      </c>
      <c r="F23" s="56">
        <v>2054718.97</v>
      </c>
      <c r="G23">
        <v>125.1</v>
      </c>
      <c r="H23" s="56">
        <v>3106983.6</v>
      </c>
      <c r="I23" s="56">
        <v>2054718.97</v>
      </c>
      <c r="J23">
        <v>125.1</v>
      </c>
      <c r="K23" s="56">
        <v>3106983.6</v>
      </c>
      <c r="L23" t="s">
        <v>274</v>
      </c>
      <c r="M23" s="33">
        <v>45535</v>
      </c>
    </row>
    <row r="24" spans="1:13" x14ac:dyDescent="0.2">
      <c r="A24" t="s">
        <v>272</v>
      </c>
      <c r="B24" s="54">
        <v>683715106</v>
      </c>
      <c r="C24" s="54">
        <v>2655657</v>
      </c>
      <c r="D24" t="s">
        <v>318</v>
      </c>
      <c r="E24">
        <v>25531</v>
      </c>
      <c r="F24" s="56">
        <v>893566.82</v>
      </c>
      <c r="G24">
        <v>31.82</v>
      </c>
      <c r="H24" s="56">
        <v>812396.42</v>
      </c>
      <c r="I24" s="56">
        <v>893566.82</v>
      </c>
      <c r="J24">
        <v>31.82</v>
      </c>
      <c r="K24" s="56">
        <v>812396.42</v>
      </c>
      <c r="L24" t="s">
        <v>274</v>
      </c>
      <c r="M24" s="33">
        <v>45535</v>
      </c>
    </row>
    <row r="25" spans="1:13" x14ac:dyDescent="0.2">
      <c r="A25" t="s">
        <v>272</v>
      </c>
      <c r="B25" s="54">
        <v>775781206</v>
      </c>
      <c r="C25" s="54">
        <v>2739001</v>
      </c>
      <c r="D25" t="s">
        <v>319</v>
      </c>
      <c r="E25">
        <v>220000</v>
      </c>
      <c r="F25" s="56">
        <v>863247.2</v>
      </c>
      <c r="G25">
        <v>6.51</v>
      </c>
      <c r="H25" s="56">
        <v>1432200</v>
      </c>
      <c r="I25" s="56">
        <v>863247.2</v>
      </c>
      <c r="J25">
        <v>6.51</v>
      </c>
      <c r="K25" s="56">
        <v>1432200</v>
      </c>
      <c r="L25" t="s">
        <v>274</v>
      </c>
      <c r="M25" s="33">
        <v>45535</v>
      </c>
    </row>
    <row r="26" spans="1:13" x14ac:dyDescent="0.2">
      <c r="A26" t="s">
        <v>272</v>
      </c>
      <c r="B26" s="54">
        <v>803054204</v>
      </c>
      <c r="C26" s="54">
        <v>2775135</v>
      </c>
      <c r="D26" t="s">
        <v>320</v>
      </c>
      <c r="E26">
        <v>12875</v>
      </c>
      <c r="F26" s="56">
        <v>1689089.38</v>
      </c>
      <c r="G26">
        <v>219.71</v>
      </c>
      <c r="H26" s="56">
        <v>2828766.25</v>
      </c>
      <c r="I26" s="56">
        <v>1689089.38</v>
      </c>
      <c r="J26">
        <v>219.71</v>
      </c>
      <c r="K26" s="56">
        <v>2828766.25</v>
      </c>
      <c r="L26" t="s">
        <v>274</v>
      </c>
      <c r="M26" s="33">
        <v>45535</v>
      </c>
    </row>
    <row r="27" spans="1:13" x14ac:dyDescent="0.2">
      <c r="A27" t="s">
        <v>272</v>
      </c>
      <c r="B27" s="54">
        <v>799926100</v>
      </c>
      <c r="C27" s="54" t="s">
        <v>321</v>
      </c>
      <c r="D27" t="s">
        <v>322</v>
      </c>
      <c r="E27">
        <v>200</v>
      </c>
      <c r="F27" s="56">
        <v>5599.91</v>
      </c>
      <c r="G27">
        <v>44.02</v>
      </c>
      <c r="H27" s="56">
        <v>8804</v>
      </c>
      <c r="I27" s="56">
        <v>5599.91</v>
      </c>
      <c r="J27">
        <v>44.02</v>
      </c>
      <c r="K27" s="56">
        <v>8804</v>
      </c>
      <c r="L27" t="s">
        <v>274</v>
      </c>
      <c r="M27" s="33">
        <v>45535</v>
      </c>
    </row>
    <row r="28" spans="1:13" x14ac:dyDescent="0.2">
      <c r="A28" t="s">
        <v>272</v>
      </c>
      <c r="B28" s="54" t="s">
        <v>323</v>
      </c>
      <c r="C28" s="54" t="s">
        <v>324</v>
      </c>
      <c r="D28" t="s">
        <v>325</v>
      </c>
      <c r="E28">
        <v>36965</v>
      </c>
      <c r="F28" s="56">
        <v>1140837.03</v>
      </c>
      <c r="G28">
        <v>74.069999999999993</v>
      </c>
      <c r="H28" s="56">
        <v>2737997.55</v>
      </c>
      <c r="I28" s="56">
        <v>1140837.03</v>
      </c>
      <c r="J28">
        <v>74.069999999999993</v>
      </c>
      <c r="K28" s="56">
        <v>2737997.55</v>
      </c>
      <c r="L28" t="s">
        <v>274</v>
      </c>
      <c r="M28" s="33">
        <v>45535</v>
      </c>
    </row>
    <row r="29" spans="1:13" x14ac:dyDescent="0.2">
      <c r="A29" t="s">
        <v>272</v>
      </c>
      <c r="B29" s="54" t="s">
        <v>326</v>
      </c>
      <c r="C29" s="54">
        <v>2615565</v>
      </c>
      <c r="D29" t="s">
        <v>327</v>
      </c>
      <c r="E29">
        <v>33935</v>
      </c>
      <c r="F29" s="56">
        <v>1133542.6100000001</v>
      </c>
      <c r="G29">
        <v>30.85</v>
      </c>
      <c r="H29" s="56">
        <v>1046894.75</v>
      </c>
      <c r="I29" s="56">
        <v>1133542.6100000001</v>
      </c>
      <c r="J29">
        <v>30.85</v>
      </c>
      <c r="K29" s="56">
        <v>1046894.75</v>
      </c>
      <c r="L29" t="s">
        <v>274</v>
      </c>
      <c r="M29" s="33">
        <v>45535</v>
      </c>
    </row>
    <row r="30" spans="1:13" x14ac:dyDescent="0.2">
      <c r="A30" t="s">
        <v>272</v>
      </c>
      <c r="B30" s="54">
        <v>835699307</v>
      </c>
      <c r="C30" s="54">
        <v>2821481</v>
      </c>
      <c r="D30" t="s">
        <v>328</v>
      </c>
      <c r="E30">
        <v>29218</v>
      </c>
      <c r="F30" s="56">
        <v>947582.51</v>
      </c>
      <c r="G30">
        <v>97.56</v>
      </c>
      <c r="H30" s="56">
        <v>2850508.08</v>
      </c>
      <c r="I30" s="56">
        <v>947582.51</v>
      </c>
      <c r="J30">
        <v>97.56</v>
      </c>
      <c r="K30" s="56">
        <v>2850508.08</v>
      </c>
      <c r="L30" t="s">
        <v>274</v>
      </c>
      <c r="M30" s="33">
        <v>45535</v>
      </c>
    </row>
    <row r="31" spans="1:13" x14ac:dyDescent="0.2">
      <c r="A31" t="s">
        <v>272</v>
      </c>
      <c r="B31" s="54" t="s">
        <v>329</v>
      </c>
      <c r="C31" s="54" t="s">
        <v>330</v>
      </c>
      <c r="D31" t="s">
        <v>331</v>
      </c>
      <c r="E31">
        <v>63945</v>
      </c>
      <c r="F31" s="56">
        <v>701059.86</v>
      </c>
      <c r="G31">
        <v>10.55</v>
      </c>
      <c r="H31" s="56">
        <v>674619.75</v>
      </c>
      <c r="I31" s="56">
        <v>701059.86</v>
      </c>
      <c r="J31">
        <v>10.55</v>
      </c>
      <c r="K31" s="56">
        <v>674619.75</v>
      </c>
      <c r="L31" t="s">
        <v>274</v>
      </c>
      <c r="M31" s="33">
        <v>45535</v>
      </c>
    </row>
    <row r="32" spans="1:13" x14ac:dyDescent="0.2">
      <c r="A32" t="s">
        <v>272</v>
      </c>
      <c r="B32" s="54">
        <v>861012102</v>
      </c>
      <c r="C32" s="54">
        <v>2430025</v>
      </c>
      <c r="D32" t="s">
        <v>332</v>
      </c>
      <c r="E32">
        <v>39704</v>
      </c>
      <c r="F32" s="56">
        <v>468158.41</v>
      </c>
      <c r="G32">
        <v>31.95</v>
      </c>
      <c r="H32" s="56">
        <v>1268542.8</v>
      </c>
      <c r="I32" s="56">
        <v>468158.41</v>
      </c>
      <c r="J32">
        <v>31.95</v>
      </c>
      <c r="K32" s="56">
        <v>1268542.8</v>
      </c>
      <c r="L32" t="s">
        <v>274</v>
      </c>
      <c r="M32" s="33">
        <v>45535</v>
      </c>
    </row>
    <row r="33" spans="1:13" x14ac:dyDescent="0.2">
      <c r="A33" t="s">
        <v>272</v>
      </c>
      <c r="B33" s="54">
        <v>294821608</v>
      </c>
      <c r="C33" s="54">
        <v>2031730</v>
      </c>
      <c r="D33" t="s">
        <v>333</v>
      </c>
      <c r="E33">
        <v>195315</v>
      </c>
      <c r="F33" s="56">
        <v>1416724.6</v>
      </c>
      <c r="G33">
        <v>7.45</v>
      </c>
      <c r="H33" s="56">
        <v>1455096.75</v>
      </c>
      <c r="I33" s="56">
        <v>1416724.6</v>
      </c>
      <c r="J33">
        <v>7.45</v>
      </c>
      <c r="K33" s="56">
        <v>1455096.75</v>
      </c>
      <c r="L33" t="s">
        <v>274</v>
      </c>
      <c r="M33" s="33">
        <v>45535</v>
      </c>
    </row>
    <row r="34" spans="1:13" x14ac:dyDescent="0.2">
      <c r="A34" t="s">
        <v>272</v>
      </c>
      <c r="B34" s="54">
        <v>892331307</v>
      </c>
      <c r="C34" s="54">
        <v>2898957</v>
      </c>
      <c r="D34" t="s">
        <v>334</v>
      </c>
      <c r="E34">
        <v>700</v>
      </c>
      <c r="F34" s="56">
        <v>146759.45000000001</v>
      </c>
      <c r="G34">
        <v>189.8</v>
      </c>
      <c r="H34" s="56">
        <v>132860</v>
      </c>
      <c r="I34" s="56">
        <v>146759.45000000001</v>
      </c>
      <c r="J34">
        <v>189.8</v>
      </c>
      <c r="K34" s="56">
        <v>132860</v>
      </c>
      <c r="L34" t="s">
        <v>274</v>
      </c>
      <c r="M34" s="33">
        <v>45535</v>
      </c>
    </row>
    <row r="35" spans="1:13" x14ac:dyDescent="0.2">
      <c r="A35" t="s">
        <v>272</v>
      </c>
      <c r="B35" s="54" t="s">
        <v>335</v>
      </c>
      <c r="C35" s="54" t="s">
        <v>336</v>
      </c>
      <c r="D35" t="s">
        <v>337</v>
      </c>
      <c r="E35">
        <v>96880</v>
      </c>
      <c r="F35" s="56">
        <v>1473858.72</v>
      </c>
      <c r="G35">
        <v>30.76</v>
      </c>
      <c r="H35" s="56">
        <v>2980028.8</v>
      </c>
      <c r="I35" s="56">
        <v>1473858.72</v>
      </c>
      <c r="J35">
        <v>30.76</v>
      </c>
      <c r="K35" s="56">
        <v>2980028.8</v>
      </c>
      <c r="L35" t="s">
        <v>274</v>
      </c>
      <c r="M35" s="33">
        <v>45535</v>
      </c>
    </row>
    <row r="36" spans="1:13" x14ac:dyDescent="0.2">
      <c r="A36" t="s">
        <v>272</v>
      </c>
      <c r="B36" s="54" t="s">
        <v>338</v>
      </c>
      <c r="C36" s="54" t="s">
        <v>338</v>
      </c>
      <c r="D36" t="s">
        <v>339</v>
      </c>
      <c r="E36">
        <v>47290</v>
      </c>
      <c r="F36" s="56">
        <v>811541.53</v>
      </c>
      <c r="G36">
        <v>38.97</v>
      </c>
      <c r="H36" s="56">
        <v>1843118.87</v>
      </c>
      <c r="I36" s="56">
        <v>729064.04</v>
      </c>
      <c r="J36">
        <v>35.28</v>
      </c>
      <c r="K36" s="56">
        <v>1668391.2</v>
      </c>
      <c r="L36" t="s">
        <v>340</v>
      </c>
      <c r="M36" s="33">
        <v>45535</v>
      </c>
    </row>
    <row r="37" spans="1:13" x14ac:dyDescent="0.2">
      <c r="A37" t="s">
        <v>272</v>
      </c>
      <c r="B37" s="54">
        <v>5889505</v>
      </c>
      <c r="C37" s="54">
        <v>5889505</v>
      </c>
      <c r="D37" t="s">
        <v>341</v>
      </c>
      <c r="E37">
        <v>44177</v>
      </c>
      <c r="F37" s="56">
        <v>896211.38</v>
      </c>
      <c r="G37">
        <v>36.46</v>
      </c>
      <c r="H37" s="56">
        <v>1610518.12</v>
      </c>
      <c r="I37" s="56">
        <v>807576.24</v>
      </c>
      <c r="J37">
        <v>33</v>
      </c>
      <c r="K37" s="56">
        <v>1457841</v>
      </c>
      <c r="L37" t="s">
        <v>340</v>
      </c>
      <c r="M37" s="33">
        <v>45535</v>
      </c>
    </row>
    <row r="38" spans="1:13" x14ac:dyDescent="0.2">
      <c r="A38" t="s">
        <v>272</v>
      </c>
      <c r="B38" s="54" t="s">
        <v>342</v>
      </c>
      <c r="C38" s="54" t="s">
        <v>342</v>
      </c>
      <c r="D38" t="s">
        <v>343</v>
      </c>
      <c r="E38">
        <v>18645</v>
      </c>
      <c r="F38" s="56">
        <v>561341.04</v>
      </c>
      <c r="G38">
        <v>131.52000000000001</v>
      </c>
      <c r="H38" s="56">
        <v>2452151.1800000002</v>
      </c>
      <c r="I38" s="56">
        <v>496983.97</v>
      </c>
      <c r="J38">
        <v>119.05</v>
      </c>
      <c r="K38" s="56">
        <v>2219687.25</v>
      </c>
      <c r="L38" t="s">
        <v>340</v>
      </c>
      <c r="M38" s="33">
        <v>45535</v>
      </c>
    </row>
    <row r="39" spans="1:13" x14ac:dyDescent="0.2">
      <c r="A39" t="s">
        <v>272</v>
      </c>
      <c r="B39" s="54">
        <v>5999330</v>
      </c>
      <c r="C39" s="54">
        <v>5999330</v>
      </c>
      <c r="D39" t="s">
        <v>344</v>
      </c>
      <c r="E39">
        <v>6972</v>
      </c>
      <c r="F39" s="56">
        <v>1262994.43</v>
      </c>
      <c r="G39">
        <v>109.21</v>
      </c>
      <c r="H39" s="56">
        <v>761436.06</v>
      </c>
      <c r="I39" s="56">
        <v>1115969.73</v>
      </c>
      <c r="J39">
        <v>98.86</v>
      </c>
      <c r="K39" s="56">
        <v>689251.92</v>
      </c>
      <c r="L39" t="s">
        <v>340</v>
      </c>
      <c r="M39" s="33">
        <v>45535</v>
      </c>
    </row>
    <row r="40" spans="1:13" x14ac:dyDescent="0.2">
      <c r="A40" t="s">
        <v>272</v>
      </c>
      <c r="B40" s="54">
        <v>4031879</v>
      </c>
      <c r="C40" s="54">
        <v>4031879</v>
      </c>
      <c r="D40" t="s">
        <v>345</v>
      </c>
      <c r="E40">
        <v>44187</v>
      </c>
      <c r="F40" s="56">
        <v>1008065.36</v>
      </c>
      <c r="G40">
        <v>33.08</v>
      </c>
      <c r="H40" s="56">
        <v>1461509.92</v>
      </c>
      <c r="I40" s="56">
        <v>894503.77</v>
      </c>
      <c r="J40">
        <v>29.94</v>
      </c>
      <c r="K40" s="56">
        <v>1322958.78</v>
      </c>
      <c r="L40" t="s">
        <v>340</v>
      </c>
      <c r="M40" s="33">
        <v>45535</v>
      </c>
    </row>
    <row r="41" spans="1:13" x14ac:dyDescent="0.2">
      <c r="A41" t="s">
        <v>272</v>
      </c>
      <c r="B41" s="54">
        <v>6054603</v>
      </c>
      <c r="C41" s="54">
        <v>6054603</v>
      </c>
      <c r="D41" t="s">
        <v>346</v>
      </c>
      <c r="E41">
        <v>71949</v>
      </c>
      <c r="F41" s="56">
        <v>592272.73</v>
      </c>
      <c r="G41">
        <v>7.06</v>
      </c>
      <c r="H41" s="56">
        <v>508014.29</v>
      </c>
      <c r="I41" s="56">
        <v>62477183.100000001</v>
      </c>
      <c r="J41">
        <v>1032</v>
      </c>
      <c r="K41" s="56">
        <v>74251368</v>
      </c>
      <c r="L41" t="s">
        <v>347</v>
      </c>
      <c r="M41" s="33">
        <v>45535</v>
      </c>
    </row>
    <row r="42" spans="1:13" x14ac:dyDescent="0.2">
      <c r="A42" t="s">
        <v>272</v>
      </c>
      <c r="B42" s="54">
        <v>6555805</v>
      </c>
      <c r="C42" s="54">
        <v>6555805</v>
      </c>
      <c r="D42" t="s">
        <v>348</v>
      </c>
      <c r="E42">
        <v>19007</v>
      </c>
      <c r="F42" s="56">
        <v>663901.28</v>
      </c>
      <c r="G42">
        <v>33.31</v>
      </c>
      <c r="H42" s="56">
        <v>633176.54</v>
      </c>
      <c r="I42" s="56">
        <v>69665270</v>
      </c>
      <c r="J42">
        <v>4869</v>
      </c>
      <c r="K42" s="56">
        <v>92545083</v>
      </c>
      <c r="L42" t="s">
        <v>347</v>
      </c>
      <c r="M42" s="33">
        <v>45535</v>
      </c>
    </row>
    <row r="43" spans="1:13" x14ac:dyDescent="0.2">
      <c r="A43" t="s">
        <v>272</v>
      </c>
      <c r="B43" s="54">
        <v>6640682</v>
      </c>
      <c r="C43" s="54">
        <v>6640682</v>
      </c>
      <c r="D43" t="s">
        <v>349</v>
      </c>
      <c r="E43">
        <v>22440</v>
      </c>
      <c r="F43" s="56">
        <v>1012825.36</v>
      </c>
      <c r="G43">
        <v>40.68</v>
      </c>
      <c r="H43" s="56">
        <v>912891.63</v>
      </c>
      <c r="I43" s="56">
        <v>106474260</v>
      </c>
      <c r="J43">
        <v>5946</v>
      </c>
      <c r="K43" s="56">
        <v>133428240</v>
      </c>
      <c r="L43" t="s">
        <v>347</v>
      </c>
      <c r="M43" s="33">
        <v>45535</v>
      </c>
    </row>
    <row r="44" spans="1:13" x14ac:dyDescent="0.2">
      <c r="A44" t="s">
        <v>272</v>
      </c>
      <c r="B44" s="54">
        <v>6616508</v>
      </c>
      <c r="C44" s="54">
        <v>6616508</v>
      </c>
      <c r="D44" t="s">
        <v>350</v>
      </c>
      <c r="E44">
        <v>32599</v>
      </c>
      <c r="F44" s="56">
        <v>583460.92000000004</v>
      </c>
      <c r="G44">
        <v>18.54</v>
      </c>
      <c r="H44" s="56">
        <v>604540.16000000003</v>
      </c>
      <c r="I44" s="56">
        <v>68725645</v>
      </c>
      <c r="J44">
        <v>2710.5</v>
      </c>
      <c r="K44" s="56">
        <v>88359589.5</v>
      </c>
      <c r="L44" t="s">
        <v>347</v>
      </c>
      <c r="M44" s="33">
        <v>45535</v>
      </c>
    </row>
    <row r="45" spans="1:13" x14ac:dyDescent="0.2">
      <c r="A45" t="s">
        <v>272</v>
      </c>
      <c r="B45" s="54">
        <v>6869302</v>
      </c>
      <c r="C45" s="54">
        <v>6869302</v>
      </c>
      <c r="D45" t="s">
        <v>351</v>
      </c>
      <c r="E45">
        <v>27119</v>
      </c>
      <c r="F45" s="56">
        <v>608255.91</v>
      </c>
      <c r="G45">
        <v>67.37</v>
      </c>
      <c r="H45" s="56">
        <v>1827044.29</v>
      </c>
      <c r="I45" s="56">
        <v>63910840</v>
      </c>
      <c r="J45">
        <v>9847</v>
      </c>
      <c r="K45" s="56">
        <v>267040793</v>
      </c>
      <c r="L45" t="s">
        <v>347</v>
      </c>
      <c r="M45" s="33">
        <v>45535</v>
      </c>
    </row>
    <row r="46" spans="1:13" x14ac:dyDescent="0.2">
      <c r="A46" t="s">
        <v>272</v>
      </c>
      <c r="B46" s="54">
        <v>6986041</v>
      </c>
      <c r="C46" s="54">
        <v>6986041</v>
      </c>
      <c r="D46" t="s">
        <v>352</v>
      </c>
      <c r="E46">
        <v>29374</v>
      </c>
      <c r="F46" s="56">
        <v>863119.14</v>
      </c>
      <c r="G46">
        <v>32.979999999999997</v>
      </c>
      <c r="H46" s="56">
        <v>968682.81</v>
      </c>
      <c r="I46" s="56">
        <v>96162283.950000003</v>
      </c>
      <c r="J46">
        <v>4820</v>
      </c>
      <c r="K46" s="56">
        <v>141582680</v>
      </c>
      <c r="L46" t="s">
        <v>347</v>
      </c>
      <c r="M46" s="33">
        <v>45535</v>
      </c>
    </row>
    <row r="47" spans="1:13" x14ac:dyDescent="0.2">
      <c r="A47" t="s">
        <v>272</v>
      </c>
      <c r="B47" s="54">
        <v>7124594</v>
      </c>
      <c r="C47" s="54">
        <v>7124594</v>
      </c>
      <c r="D47" t="s">
        <v>353</v>
      </c>
      <c r="E47">
        <v>5229</v>
      </c>
      <c r="F47" s="56">
        <v>791512.34</v>
      </c>
      <c r="G47">
        <v>193.1</v>
      </c>
      <c r="H47" s="56">
        <v>1009742.17</v>
      </c>
      <c r="I47" s="56">
        <v>771170.47</v>
      </c>
      <c r="J47">
        <v>164.1</v>
      </c>
      <c r="K47" s="56">
        <v>858078.9</v>
      </c>
      <c r="L47" t="s">
        <v>354</v>
      </c>
      <c r="M47" s="33">
        <v>45535</v>
      </c>
    </row>
    <row r="48" spans="1:13" x14ac:dyDescent="0.2">
      <c r="A48" t="s">
        <v>272</v>
      </c>
      <c r="B48" s="54" t="s">
        <v>355</v>
      </c>
      <c r="C48" s="54" t="s">
        <v>355</v>
      </c>
      <c r="D48" t="s">
        <v>356</v>
      </c>
      <c r="E48">
        <v>26975</v>
      </c>
      <c r="F48" s="56">
        <v>1585675.65</v>
      </c>
      <c r="G48">
        <v>58.26</v>
      </c>
      <c r="H48" s="56">
        <v>1571584.2</v>
      </c>
      <c r="I48" s="56">
        <v>1487966.83</v>
      </c>
      <c r="J48">
        <v>49.51</v>
      </c>
      <c r="K48" s="56">
        <v>1335532.25</v>
      </c>
      <c r="L48" t="s">
        <v>354</v>
      </c>
      <c r="M48" s="33">
        <v>45535</v>
      </c>
    </row>
    <row r="49" spans="1:13" x14ac:dyDescent="0.2">
      <c r="A49" t="s">
        <v>272</v>
      </c>
      <c r="B49" s="54">
        <v>7333378</v>
      </c>
      <c r="C49" s="54">
        <v>7333378</v>
      </c>
      <c r="D49" t="s">
        <v>357</v>
      </c>
      <c r="E49">
        <v>2784</v>
      </c>
      <c r="F49" s="56">
        <v>456873.6</v>
      </c>
      <c r="G49">
        <v>653.79999999999995</v>
      </c>
      <c r="H49" s="56">
        <v>1820181.69</v>
      </c>
      <c r="I49" s="56">
        <v>454622.29</v>
      </c>
      <c r="J49">
        <v>555.6</v>
      </c>
      <c r="K49" s="56">
        <v>1546790.4</v>
      </c>
      <c r="L49" t="s">
        <v>354</v>
      </c>
      <c r="M49" s="33">
        <v>45535</v>
      </c>
    </row>
    <row r="50" spans="1:13" x14ac:dyDescent="0.2">
      <c r="A50" t="s">
        <v>272</v>
      </c>
      <c r="B50" s="54" t="s">
        <v>358</v>
      </c>
      <c r="C50" s="54" t="s">
        <v>358</v>
      </c>
      <c r="D50" t="s">
        <v>359</v>
      </c>
      <c r="E50">
        <v>37518</v>
      </c>
      <c r="F50" s="56">
        <v>832729.78</v>
      </c>
      <c r="G50">
        <v>46.47</v>
      </c>
      <c r="H50" s="56">
        <v>1743419.8</v>
      </c>
      <c r="I50" s="56">
        <v>893120.54</v>
      </c>
      <c r="J50">
        <v>35.4</v>
      </c>
      <c r="K50" s="56">
        <v>1328137.2</v>
      </c>
      <c r="L50" t="s">
        <v>360</v>
      </c>
      <c r="M50" s="33">
        <v>45535</v>
      </c>
    </row>
    <row r="51" spans="1:13" x14ac:dyDescent="0.2">
      <c r="A51" t="s">
        <v>272</v>
      </c>
      <c r="B51" s="54" t="s">
        <v>361</v>
      </c>
      <c r="C51" s="54" t="s">
        <v>361</v>
      </c>
      <c r="D51" t="s">
        <v>362</v>
      </c>
      <c r="E51">
        <v>18136</v>
      </c>
      <c r="F51" s="56">
        <v>1098674.8600000001</v>
      </c>
      <c r="G51">
        <v>134.55000000000001</v>
      </c>
      <c r="H51" s="56">
        <v>2440194.2799999998</v>
      </c>
      <c r="I51" s="56">
        <v>823721.01</v>
      </c>
      <c r="J51">
        <v>102.5</v>
      </c>
      <c r="K51" s="56">
        <v>1858940</v>
      </c>
      <c r="L51" t="s">
        <v>360</v>
      </c>
      <c r="M51" s="33">
        <v>45535</v>
      </c>
    </row>
    <row r="52" spans="1:13" x14ac:dyDescent="0.2">
      <c r="A52" t="s">
        <v>272</v>
      </c>
      <c r="B52" s="54" t="s">
        <v>363</v>
      </c>
      <c r="C52" s="54" t="s">
        <v>363</v>
      </c>
      <c r="D52" t="s">
        <v>364</v>
      </c>
      <c r="E52">
        <v>31509</v>
      </c>
      <c r="F52" s="56">
        <v>615462.93999999994</v>
      </c>
      <c r="G52">
        <v>23.65</v>
      </c>
      <c r="H52" s="56">
        <v>745329.72</v>
      </c>
      <c r="I52" s="56">
        <v>486573.04</v>
      </c>
      <c r="J52">
        <v>18.02</v>
      </c>
      <c r="K52" s="56">
        <v>567792.18000000005</v>
      </c>
      <c r="L52" t="s">
        <v>360</v>
      </c>
      <c r="M52" s="33">
        <v>45535</v>
      </c>
    </row>
    <row r="53" spans="1:13" x14ac:dyDescent="0.2">
      <c r="A53" t="s">
        <v>272</v>
      </c>
      <c r="B53" s="54" t="s">
        <v>365</v>
      </c>
      <c r="C53" s="54" t="s">
        <v>373</v>
      </c>
      <c r="D53" t="s">
        <v>366</v>
      </c>
      <c r="F53" s="56">
        <v>1435175.11</v>
      </c>
      <c r="H53" s="56">
        <v>1435175.11</v>
      </c>
      <c r="I53" s="56">
        <v>1435175.11</v>
      </c>
      <c r="K53" s="56">
        <v>1435175.11</v>
      </c>
      <c r="L53" t="s">
        <v>274</v>
      </c>
      <c r="M53" s="33">
        <v>45535</v>
      </c>
    </row>
    <row r="54" spans="1:13" x14ac:dyDescent="0.2">
      <c r="A54" t="s">
        <v>272</v>
      </c>
      <c r="B54" s="54" t="s">
        <v>365</v>
      </c>
      <c r="C54" s="54" t="s">
        <v>371</v>
      </c>
      <c r="D54" t="s">
        <v>367</v>
      </c>
      <c r="E54">
        <v>-2.2599999999999998</v>
      </c>
      <c r="F54" s="56">
        <v>-2.9</v>
      </c>
      <c r="G54">
        <v>1.31</v>
      </c>
      <c r="H54" s="56">
        <v>-2.97</v>
      </c>
      <c r="I54" s="56">
        <v>-2.2599999999999998</v>
      </c>
      <c r="J54">
        <v>1</v>
      </c>
      <c r="K54" s="56">
        <v>-2.2599999999999998</v>
      </c>
      <c r="L54" t="s">
        <v>360</v>
      </c>
      <c r="M54" s="33">
        <v>45535</v>
      </c>
    </row>
    <row r="55" spans="1:13" x14ac:dyDescent="0.2">
      <c r="A55" t="s">
        <v>272</v>
      </c>
      <c r="B55" s="54" t="s">
        <v>365</v>
      </c>
      <c r="C55" s="54" t="s">
        <v>372</v>
      </c>
      <c r="D55" t="s">
        <v>368</v>
      </c>
      <c r="E55">
        <v>-92.85</v>
      </c>
      <c r="F55" s="56">
        <v>-102.69</v>
      </c>
      <c r="G55">
        <v>1.18</v>
      </c>
      <c r="H55" s="56">
        <v>-109.26</v>
      </c>
      <c r="I55" s="56">
        <v>-92.85</v>
      </c>
      <c r="J55">
        <v>1</v>
      </c>
      <c r="K55" s="56">
        <v>-92.85</v>
      </c>
      <c r="L55" t="s">
        <v>354</v>
      </c>
      <c r="M55" s="33">
        <v>45535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2024-09-04T14:58:54Z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