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H13" i="1" l="1"/>
  <c r="B3" i="1"/>
  <c r="E16" i="2"/>
  <c r="Q74" i="1"/>
  <c r="Q75" i="1"/>
  <c r="Q76" i="1"/>
  <c r="Q77" i="1"/>
  <c r="Q78" i="1"/>
  <c r="N74" i="1"/>
  <c r="N75" i="1"/>
  <c r="N76" i="1"/>
  <c r="N77" i="1"/>
  <c r="N78" i="1"/>
  <c r="K74" i="1"/>
  <c r="K75" i="1"/>
  <c r="K76" i="1"/>
  <c r="K77" i="1"/>
  <c r="K78" i="1"/>
  <c r="H74" i="1"/>
  <c r="H75" i="1"/>
  <c r="H76" i="1"/>
  <c r="H77" i="1"/>
  <c r="H78" i="1"/>
  <c r="Q73" i="1"/>
  <c r="N73" i="1"/>
  <c r="K73" i="1"/>
  <c r="H73" i="1"/>
  <c r="Q72" i="1"/>
  <c r="N72" i="1"/>
  <c r="K72" i="1"/>
  <c r="H72" i="1"/>
  <c r="Q71" i="1"/>
  <c r="N71" i="1"/>
  <c r="K71" i="1"/>
  <c r="H71" i="1"/>
  <c r="Q70" i="1"/>
  <c r="N70" i="1"/>
  <c r="K70" i="1"/>
  <c r="H70" i="1"/>
  <c r="Q69" i="1"/>
  <c r="N69" i="1"/>
  <c r="K69" i="1"/>
  <c r="H69" i="1"/>
  <c r="Q68" i="1"/>
  <c r="N68" i="1"/>
  <c r="K68" i="1"/>
  <c r="H68" i="1"/>
  <c r="Q67" i="1"/>
  <c r="N67" i="1"/>
  <c r="K67" i="1"/>
  <c r="H67" i="1"/>
  <c r="Q66" i="1"/>
  <c r="N66" i="1"/>
  <c r="K66" i="1"/>
  <c r="H66" i="1"/>
  <c r="Q65" i="1"/>
  <c r="N65" i="1"/>
  <c r="K65" i="1"/>
  <c r="H65" i="1"/>
  <c r="Q64" i="1"/>
  <c r="N64" i="1"/>
  <c r="K64" i="1"/>
  <c r="H64" i="1"/>
  <c r="Q63" i="1"/>
  <c r="N63" i="1"/>
  <c r="K63" i="1"/>
  <c r="H63" i="1"/>
  <c r="Q62" i="1"/>
  <c r="N62" i="1"/>
  <c r="K62" i="1"/>
  <c r="H62" i="1"/>
  <c r="Q61" i="1"/>
  <c r="N61" i="1"/>
  <c r="K61" i="1"/>
  <c r="H61" i="1"/>
  <c r="Q60" i="1"/>
  <c r="N60" i="1"/>
  <c r="K60" i="1"/>
  <c r="H60" i="1"/>
  <c r="Q59" i="1"/>
  <c r="N59" i="1"/>
  <c r="K59" i="1"/>
  <c r="H59" i="1"/>
  <c r="Q58" i="1"/>
  <c r="N58" i="1"/>
  <c r="K58" i="1"/>
  <c r="H58" i="1"/>
  <c r="Q57" i="1"/>
  <c r="N57" i="1"/>
  <c r="K57" i="1"/>
  <c r="H57" i="1"/>
  <c r="Q56" i="1"/>
  <c r="N56" i="1"/>
  <c r="K56" i="1"/>
  <c r="H56" i="1"/>
  <c r="Q55" i="1"/>
  <c r="N55" i="1"/>
  <c r="K55" i="1"/>
  <c r="H55" i="1"/>
  <c r="Q54" i="1"/>
  <c r="N54" i="1"/>
  <c r="K54" i="1"/>
  <c r="H54" i="1"/>
  <c r="Q53" i="1"/>
  <c r="N53" i="1"/>
  <c r="K53" i="1"/>
  <c r="H53" i="1"/>
  <c r="Q52" i="1"/>
  <c r="N52" i="1"/>
  <c r="K52" i="1"/>
  <c r="H52" i="1"/>
  <c r="Q51" i="1"/>
  <c r="N51" i="1"/>
  <c r="K51" i="1"/>
  <c r="H51" i="1"/>
  <c r="Q50" i="1"/>
  <c r="N50" i="1"/>
  <c r="K50" i="1"/>
  <c r="H50" i="1"/>
  <c r="Q49" i="1"/>
  <c r="N49" i="1"/>
  <c r="K49" i="1"/>
  <c r="H49" i="1"/>
  <c r="Q48" i="1"/>
  <c r="N48" i="1"/>
  <c r="K48" i="1"/>
  <c r="H48" i="1"/>
  <c r="Q47" i="1"/>
  <c r="N47" i="1"/>
  <c r="K47" i="1"/>
  <c r="H47" i="1"/>
  <c r="Q46" i="1"/>
  <c r="N46" i="1"/>
  <c r="K46" i="1"/>
  <c r="H46" i="1"/>
  <c r="Q45" i="1"/>
  <c r="N45" i="1"/>
  <c r="K45" i="1"/>
  <c r="H45" i="1"/>
  <c r="Q44" i="1"/>
  <c r="N44" i="1"/>
  <c r="K44" i="1"/>
  <c r="H44" i="1"/>
  <c r="Q43" i="1"/>
  <c r="N43" i="1"/>
  <c r="K43" i="1"/>
  <c r="H43" i="1"/>
  <c r="Q42" i="1"/>
  <c r="N42" i="1"/>
  <c r="K42" i="1"/>
  <c r="H42" i="1"/>
  <c r="Q41" i="1"/>
  <c r="N41" i="1"/>
  <c r="K41" i="1"/>
  <c r="H41" i="1"/>
  <c r="Q40" i="1"/>
  <c r="N40" i="1"/>
  <c r="K40" i="1"/>
  <c r="H40" i="1"/>
  <c r="Q39" i="1"/>
  <c r="N39" i="1"/>
  <c r="K39" i="1"/>
  <c r="H39" i="1"/>
  <c r="Q38" i="1"/>
  <c r="N38" i="1"/>
  <c r="K38" i="1"/>
  <c r="H38" i="1"/>
  <c r="Q37" i="1"/>
  <c r="N37" i="1"/>
  <c r="K37" i="1"/>
  <c r="H37" i="1"/>
  <c r="Q36" i="1"/>
  <c r="N36" i="1"/>
  <c r="K36" i="1"/>
  <c r="H36" i="1"/>
  <c r="Q35" i="1"/>
  <c r="N35" i="1"/>
  <c r="K35" i="1"/>
  <c r="H35" i="1"/>
  <c r="Q34" i="1"/>
  <c r="N34" i="1"/>
  <c r="K34" i="1"/>
  <c r="H34" i="1"/>
  <c r="Q33" i="1"/>
  <c r="N33" i="1"/>
  <c r="K33" i="1"/>
  <c r="H33" i="1"/>
  <c r="Q32" i="1"/>
  <c r="N32" i="1"/>
  <c r="K32" i="1"/>
  <c r="H32" i="1"/>
  <c r="Q31" i="1"/>
  <c r="N31" i="1"/>
  <c r="K31" i="1"/>
  <c r="H31" i="1"/>
  <c r="Q30" i="1"/>
  <c r="N30" i="1"/>
  <c r="K30" i="1"/>
  <c r="H30" i="1"/>
  <c r="Q29" i="1"/>
  <c r="N29" i="1"/>
  <c r="K29" i="1"/>
  <c r="H29" i="1"/>
  <c r="Q28" i="1"/>
  <c r="N28" i="1"/>
  <c r="K28" i="1"/>
  <c r="H28" i="1"/>
  <c r="Q27" i="1"/>
  <c r="N27" i="1"/>
  <c r="K27" i="1"/>
  <c r="H27" i="1"/>
  <c r="Q26" i="1"/>
  <c r="N26" i="1"/>
  <c r="K26" i="1"/>
  <c r="H26" i="1"/>
  <c r="Q25" i="1"/>
  <c r="N25" i="1"/>
  <c r="K25" i="1"/>
  <c r="H25" i="1"/>
  <c r="Q24" i="1"/>
  <c r="N24" i="1"/>
  <c r="K24" i="1"/>
  <c r="H24" i="1"/>
  <c r="Q23" i="1"/>
  <c r="N23" i="1"/>
  <c r="K23" i="1"/>
  <c r="H23" i="1"/>
  <c r="Q22" i="1"/>
  <c r="N22" i="1"/>
  <c r="K22" i="1"/>
  <c r="H22" i="1"/>
  <c r="Q21" i="1"/>
  <c r="N21" i="1"/>
  <c r="K21" i="1"/>
  <c r="H21" i="1"/>
  <c r="Q20" i="1"/>
  <c r="N20" i="1"/>
  <c r="K20" i="1"/>
  <c r="H20" i="1"/>
  <c r="Q19" i="1"/>
  <c r="N19" i="1"/>
  <c r="K19" i="1"/>
  <c r="H19" i="1"/>
  <c r="Q18" i="1"/>
  <c r="N18" i="1"/>
  <c r="K18" i="1"/>
  <c r="H18" i="1"/>
  <c r="Q17" i="1"/>
  <c r="N17" i="1"/>
  <c r="K17" i="1"/>
  <c r="H17" i="1"/>
  <c r="Q16" i="1"/>
  <c r="N16" i="1"/>
  <c r="K16" i="1"/>
  <c r="H16" i="1"/>
  <c r="Q15" i="1"/>
  <c r="N15" i="1"/>
  <c r="K15" i="1"/>
  <c r="H15" i="1"/>
  <c r="Q14" i="1"/>
  <c r="N14" i="1"/>
  <c r="K14" i="1"/>
  <c r="H14" i="1"/>
  <c r="Q13" i="1"/>
  <c r="N13" i="1"/>
  <c r="K13" i="1"/>
  <c r="H4" i="1"/>
  <c r="H3" i="1"/>
  <c r="H5" i="1"/>
  <c r="E15" i="2"/>
  <c r="N4" i="1"/>
  <c r="N3" i="1"/>
  <c r="B4" i="1"/>
  <c r="S5" i="1"/>
  <c r="D16" i="2"/>
  <c r="F16" i="2" s="1"/>
  <c r="D17" i="2"/>
  <c r="F17" i="2" s="1"/>
  <c r="D18" i="2"/>
  <c r="F18" i="2" s="1"/>
  <c r="D19" i="2"/>
  <c r="F19" i="2" s="1"/>
  <c r="D20" i="2"/>
  <c r="D21" i="2"/>
  <c r="D15" i="2"/>
  <c r="D23" i="2" s="1"/>
  <c r="D26" i="2" s="1"/>
  <c r="D24" i="2"/>
  <c r="B5" i="1"/>
  <c r="N5" i="1"/>
  <c r="E23" i="2"/>
  <c r="F15" i="2" l="1"/>
  <c r="F23" i="2" s="1"/>
  <c r="F26" i="2" s="1"/>
</calcChain>
</file>

<file path=xl/sharedStrings.xml><?xml version="1.0" encoding="utf-8"?>
<sst xmlns="http://schemas.openxmlformats.org/spreadsheetml/2006/main" count="860" uniqueCount="336">
  <si>
    <t>Summary Worksheet</t>
  </si>
  <si>
    <t>Manager:</t>
  </si>
  <si>
    <t>Henry James International Management Inc.</t>
  </si>
  <si>
    <t>Month End</t>
  </si>
  <si>
    <t>Net Asset Value Reconciliation:</t>
  </si>
  <si>
    <t>SSC (From Trial Balance)</t>
  </si>
  <si>
    <t>Manager</t>
  </si>
  <si>
    <t>Variance</t>
  </si>
  <si>
    <t>Explaination</t>
  </si>
  <si>
    <t>Notes:</t>
  </si>
  <si>
    <t>Holdings (Includes cash and currencies)</t>
  </si>
  <si>
    <t>See Recon Tab</t>
  </si>
  <si>
    <t>Holdings for SSC and manager should agree to totals on Recon tab</t>
  </si>
  <si>
    <t>Accrued Income</t>
  </si>
  <si>
    <t>Accruals  for SSC and manager should agree to totals on Recon tab</t>
  </si>
  <si>
    <t>Pending Trades Receivable</t>
  </si>
  <si>
    <t>Accrued Expenses</t>
  </si>
  <si>
    <t>Manager does not accrue expenses</t>
  </si>
  <si>
    <t>Pending Trades Payable</t>
  </si>
  <si>
    <t>Unrealized on FX</t>
  </si>
  <si>
    <t>Other</t>
  </si>
  <si>
    <t>Month End Net Asset Value</t>
  </si>
  <si>
    <t>Data Check - NAV Balances if Zero</t>
  </si>
  <si>
    <t>Basis point impact (Excluding accrued expenses)</t>
  </si>
  <si>
    <t>Instructions: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</si>
  <si>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</si>
  <si>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</si>
  <si>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</si>
  <si>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</si>
  <si>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</si>
  <si>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Once the file is Open, Copy and Paste Columns B thru G into the Trial Tab of the workbook in columns B thru G</t>
  </si>
  <si>
    <t>Total Accrual Comparison</t>
  </si>
  <si>
    <t>TOTAL MARKET VALUE OF SECURITIES COMPARISON:</t>
  </si>
  <si>
    <t>TOTAL SHARE VALUE OF SECURITIES COMPARISON:</t>
  </si>
  <si>
    <t>IM:</t>
  </si>
  <si>
    <t>Formula</t>
  </si>
  <si>
    <t>SS:</t>
  </si>
  <si>
    <t>DIFF:</t>
  </si>
  <si>
    <t xml:space="preserve"> </t>
  </si>
  <si>
    <t>REASON FOR DIFFERENCE:</t>
  </si>
  <si>
    <t>Summary explaination here</t>
  </si>
  <si>
    <t>Pricing source differences, not over 5 basis points impact to NAV</t>
  </si>
  <si>
    <t xml:space="preserve">Summary explaination here </t>
  </si>
  <si>
    <t>input</t>
  </si>
  <si>
    <t>Date Rec</t>
  </si>
  <si>
    <t>Fund</t>
  </si>
  <si>
    <t>Type</t>
  </si>
  <si>
    <t>Isn / SDL</t>
  </si>
  <si>
    <t>Cusip</t>
  </si>
  <si>
    <t>Shares / Local Currency</t>
  </si>
  <si>
    <t>Diff</t>
  </si>
  <si>
    <t>Local Price</t>
  </si>
  <si>
    <t>Market Value / Currency Value</t>
  </si>
  <si>
    <t>Accrual</t>
  </si>
  <si>
    <t>IM comment</t>
  </si>
  <si>
    <t>SS comment</t>
  </si>
  <si>
    <t>SS</t>
  </si>
  <si>
    <t>IM</t>
  </si>
  <si>
    <t>TCL8</t>
  </si>
  <si>
    <t>STRS LIQUIDITY FUND</t>
  </si>
  <si>
    <t>8322049D5</t>
  </si>
  <si>
    <t>DASSAULT SYSTEMES SA</t>
  </si>
  <si>
    <t>533004909</t>
  </si>
  <si>
    <t>TDK CORP</t>
  </si>
  <si>
    <t>686930009</t>
  </si>
  <si>
    <t>SAP SE SPONSORED ADR</t>
  </si>
  <si>
    <t>803054204</t>
  </si>
  <si>
    <t>ERICSSON (LM) TEL SP ADR</t>
  </si>
  <si>
    <t>294821608</t>
  </si>
  <si>
    <t>GALAPAGOS NV SPON ADR</t>
  </si>
  <si>
    <t>36315X101</t>
  </si>
  <si>
    <t>ADVANCED ACCELERATOR APP ADR</t>
  </si>
  <si>
    <t>00790T100</t>
  </si>
  <si>
    <t>VALEO SA</t>
  </si>
  <si>
    <t>BDC5ST904</t>
  </si>
  <si>
    <t>ORIX    SPONSORED ADR</t>
  </si>
  <si>
    <t>686330101</t>
  </si>
  <si>
    <t>ELBIT SYSTEMS LTD</t>
  </si>
  <si>
    <t>M3760D101</t>
  </si>
  <si>
    <t>CGI GROUP INC   CLASS A</t>
  </si>
  <si>
    <t>39945C109</t>
  </si>
  <si>
    <t>SWEDISH KRONA</t>
  </si>
  <si>
    <t>SEK</t>
  </si>
  <si>
    <t>SWISS FRANC</t>
  </si>
  <si>
    <t>CHF</t>
  </si>
  <si>
    <t>SWEDBANK AB   A SHARES</t>
  </si>
  <si>
    <t>484652904</t>
  </si>
  <si>
    <t>AMCOR LIMITED</t>
  </si>
  <si>
    <t>606660009</t>
  </si>
  <si>
    <t>BRIDGESTONE CORP</t>
  </si>
  <si>
    <t>613210004</t>
  </si>
  <si>
    <t>SMITH + NEPHEW PLC  SPON ADR</t>
  </si>
  <si>
    <t>83175M205</t>
  </si>
  <si>
    <t>ENCANA CORP</t>
  </si>
  <si>
    <t>292505104</t>
  </si>
  <si>
    <t>DEUTSCHE BANK AG REGISTERED</t>
  </si>
  <si>
    <t>D18190898</t>
  </si>
  <si>
    <t>LONZA GROUP AG REG</t>
  </si>
  <si>
    <t>733337901</t>
  </si>
  <si>
    <t>BUNZL PLC</t>
  </si>
  <si>
    <t>B0744B906</t>
  </si>
  <si>
    <t>SHOPIFY INC   CLASS A</t>
  </si>
  <si>
    <t>82509L107</t>
  </si>
  <si>
    <t>INFINEON TECHNOLOGIES AG</t>
  </si>
  <si>
    <t>588950907</t>
  </si>
  <si>
    <t>NOKIA CORP SPON ADR</t>
  </si>
  <si>
    <t>654902204</t>
  </si>
  <si>
    <t>CHECK POINT SOFTWARE TECH</t>
  </si>
  <si>
    <t>M22465104</t>
  </si>
  <si>
    <t>SYMRISE AG</t>
  </si>
  <si>
    <t>B1JB4K905</t>
  </si>
  <si>
    <t>UNIQURE NV</t>
  </si>
  <si>
    <t>N90064101</t>
  </si>
  <si>
    <t>VEOLIA ENVIRONNEMENT</t>
  </si>
  <si>
    <t>403187909</t>
  </si>
  <si>
    <t>INFINEON TECHNOLOGIES ADR</t>
  </si>
  <si>
    <t>45662N103</t>
  </si>
  <si>
    <t>BALOISE HOLDING AG   REG</t>
  </si>
  <si>
    <t>712459908</t>
  </si>
  <si>
    <t>INTERXION HOLDING NV</t>
  </si>
  <si>
    <t>N47279109</t>
  </si>
  <si>
    <t>ICON PLC</t>
  </si>
  <si>
    <t>G4705A100</t>
  </si>
  <si>
    <t>JAPANESE YEN</t>
  </si>
  <si>
    <t>JPY</t>
  </si>
  <si>
    <t>US DOLLAR</t>
  </si>
  <si>
    <t>USD</t>
  </si>
  <si>
    <t>AERCAP HOLDINGS NV</t>
  </si>
  <si>
    <t>N00985106</t>
  </si>
  <si>
    <t>SMITHS GROUP PLC</t>
  </si>
  <si>
    <t>B1WY23900</t>
  </si>
  <si>
    <t>MERCK KGAA UNSPONSORED ADR</t>
  </si>
  <si>
    <t>589339100</t>
  </si>
  <si>
    <t>TREASURY WINE ESTATES LTD</t>
  </si>
  <si>
    <t>B61JC6908</t>
  </si>
  <si>
    <t>CELLECTIS   ADR</t>
  </si>
  <si>
    <t>15117K103</t>
  </si>
  <si>
    <t>LINE CORP SPONSORED ADR</t>
  </si>
  <si>
    <t>53567X101</t>
  </si>
  <si>
    <t>CAE INC</t>
  </si>
  <si>
    <t>124765108</t>
  </si>
  <si>
    <t>ASAHI KASEI CORP</t>
  </si>
  <si>
    <t>605460005</t>
  </si>
  <si>
    <t>SUBARU CORP</t>
  </si>
  <si>
    <t>635640006</t>
  </si>
  <si>
    <t>GRIFOLS SA ADR</t>
  </si>
  <si>
    <t>398438408</t>
  </si>
  <si>
    <t>MARINE HARVEST ASA  SPON ADR</t>
  </si>
  <si>
    <t>56824R205</t>
  </si>
  <si>
    <t>SOUTH32   ADR</t>
  </si>
  <si>
    <t>84473L105</t>
  </si>
  <si>
    <t>FERRARI NV</t>
  </si>
  <si>
    <t>N3167Y103</t>
  </si>
  <si>
    <t>INTERCONTINENTAL HOTELS ADR</t>
  </si>
  <si>
    <t>45857P707</t>
  </si>
  <si>
    <t>CREDIT SUISSE GROUP SPON ADR</t>
  </si>
  <si>
    <t>225401108</t>
  </si>
  <si>
    <t>TECK RESOURCES LTD CLS B</t>
  </si>
  <si>
    <t>878742204</t>
  </si>
  <si>
    <t>AUSTRALIAN DOLLAR</t>
  </si>
  <si>
    <t>AUD</t>
  </si>
  <si>
    <t>EURO CURRENCY</t>
  </si>
  <si>
    <t>EUR</t>
  </si>
  <si>
    <t>SONY CORP SPONSORED ADR</t>
  </si>
  <si>
    <t>835699307</t>
  </si>
  <si>
    <t>SEIKO EPSON CORP</t>
  </si>
  <si>
    <t>661650903</t>
  </si>
  <si>
    <t>JULIUS BAER GROUP LTD</t>
  </si>
  <si>
    <t>B4R2R5908</t>
  </si>
  <si>
    <t>FORWARD PHARMA A/S ADR</t>
  </si>
  <si>
    <t>34986J105</t>
  </si>
  <si>
    <t>INTEROIL CORPORATION ESCROW</t>
  </si>
  <si>
    <t>460ESC890</t>
  </si>
  <si>
    <t>SKF AB SPONSORED ADR</t>
  </si>
  <si>
    <t>784375404</t>
  </si>
  <si>
    <t>SHAW COMMUNICATIONS INC B</t>
  </si>
  <si>
    <t>82028K200</t>
  </si>
  <si>
    <t>OPEN TEXT CORP</t>
  </si>
  <si>
    <t>683715106</t>
  </si>
  <si>
    <t>POUND STERLING</t>
  </si>
  <si>
    <t>GBP</t>
  </si>
  <si>
    <t>MAKITA CORP</t>
  </si>
  <si>
    <t>655580009</t>
  </si>
  <si>
    <t>NIDEC CORP</t>
  </si>
  <si>
    <t>664068004</t>
  </si>
  <si>
    <t>STMICROELECTRONICS NV NY SHS</t>
  </si>
  <si>
    <t>861012102</t>
  </si>
  <si>
    <t>NOMURA HOLDINGS INC SPON ADR</t>
  </si>
  <si>
    <t>65535H208</t>
  </si>
  <si>
    <t>LOGITECH INTERNATIONAL REG</t>
  </si>
  <si>
    <t>H50430232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</si>
  <si>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</si>
  <si>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</si>
  <si>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</si>
  <si>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</si>
  <si>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</si>
  <si>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</si>
  <si>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</si>
  <si>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</si>
  <si>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</si>
  <si>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</si>
  <si>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</si>
  <si>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</si>
  <si>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</si>
  <si>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</si>
  <si>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</si>
  <si>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</si>
  <si>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</si>
  <si>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</si>
  <si>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</si>
  <si>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</si>
  <si>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DEUTSCHE BANK AG REGISTERED COMMON STOCK</t>
  </si>
  <si>
    <t>DR</t>
  </si>
  <si>
    <t>N</t>
  </si>
  <si>
    <t>INFINEON TECHNOLOGIES ADR ADR</t>
  </si>
  <si>
    <t>STMICROELECTRONICS NV NY SHS NY REG SHRS</t>
  </si>
  <si>
    <t>SHAW COMMUNICATIONS INC B COMMON STOCK</t>
  </si>
  <si>
    <t>CAD</t>
  </si>
  <si>
    <t>DASSAULT SYSTEMES SA COMMON STOCK EUR.5</t>
  </si>
  <si>
    <t>BRIDGESTONE CORP COMMON STOCK</t>
  </si>
  <si>
    <t>BUNZL PLC COMMON STOCK GBP.3214286</t>
  </si>
  <si>
    <t>MERCK KGAA UNSPONSORED ADR ADR</t>
  </si>
  <si>
    <t>TECK RESOURCES LTD CLS B COMMON STOCK</t>
  </si>
  <si>
    <t>SAP SE SPONSORED ADR ADR</t>
  </si>
  <si>
    <t>SYMRISE AG COMMON STOCK</t>
  </si>
  <si>
    <t>CORE LABORATORIES N.V. COMMON STOCK EUR.02</t>
  </si>
  <si>
    <t>N22717107</t>
  </si>
  <si>
    <t>CAE INC COMMON STOCK</t>
  </si>
  <si>
    <t>GRIFOLS SA ADR ADR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</si>
  <si>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</si>
  <si>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</si>
  <si>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</si>
  <si>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</si>
  <si>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</si>
  <si>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</si>
  <si>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</si>
  <si>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</si>
  <si>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</si>
  <si>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</si>
  <si>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</si>
  <si>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</si>
  <si>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</si>
  <si>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</si>
  <si>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</si>
  <si>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</si>
  <si>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</si>
  <si>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</si>
  <si>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</si>
  <si>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</si>
  <si>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</si>
  <si>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</si>
  <si>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</si>
  <si>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</si>
  <si>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</si>
  <si>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</si>
  <si>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</si>
  <si>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</si>
  <si>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</si>
  <si>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</si>
  <si>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  OPTIONS AVG COST</t>
  </si>
  <si>
    <t>ACCRUED EXPENSES</t>
  </si>
  <si>
    <t>TAXES WITHHELD LIABILITY</t>
  </si>
  <si>
    <t>OTHER PAYABLES</t>
  </si>
  <si>
    <t>TOTAL LIABILITIES</t>
  </si>
  <si>
    <t>NET ASSETS - EXCLUDING MARKET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</si>
  <si>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</si>
  <si>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</si>
  <si>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</si>
  <si>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</si>
  <si>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</si>
  <si>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</si>
  <si>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</si>
  <si>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</si>
  <si>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</si>
  <si>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</si>
  <si>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/>
  </si>
  <si>
    <t>TOTAL APRECIATION/DEPRECIATION</t>
  </si>
  <si>
    <t>MARKET VALUE OF INVESTMENTS</t>
  </si>
  <si>
    <t>TOTAL NET ASSETS AT MARKET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</si>
  <si>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</si>
  <si>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</si>
  <si>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</si>
  <si>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</si>
  <si>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</si>
  <si>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</si>
  <si>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</si>
  <si>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</si>
  <si>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</si>
  <si>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</si>
  <si>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</si>
  <si>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</si>
  <si>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</si>
  <si>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</si>
  <si>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</si>
  <si>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</si>
  <si>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</si>
  <si>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</si>
  <si>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</si>
  <si>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</t>
  </si>
  <si>
    <t>NET INCOME - CURRENT PERIOD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</si>
  <si>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</si>
  <si>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</si>
  <si>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</si>
  <si>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</si>
  <si>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</si>
  <si>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</si>
  <si>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</si>
  <si>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</si>
  <si>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</si>
  <si>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</si>
  <si>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</si>
  <si>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</si>
  <si>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</si>
  <si>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</si>
  <si>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</si>
  <si>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</si>
  <si>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</si>
  <si>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</si>
  <si>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</si>
  <si>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</si>
  <si>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</si>
  <si>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</si>
  <si>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</si>
  <si>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</si>
  <si>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</si>
  <si>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</t>
  </si>
  <si>
    <t>NET CAPITAL AT MARKET</t>
  </si>
  <si>
    <t>NET SHARES OUTSTANDING</t>
  </si>
  <si>
    <t>NET ASSET VALUE PER SHARE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</si>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</sst>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"/>
    <numFmt numFmtId="168" formatCode="#,##0.000;\(#,##0.000\)"/>
    <numFmt numFmtId="169" formatCode="#,##0.00;\(#,##0.00\)"/>
    <numFmt numFmtId="170" formatCode="#,##0.000000;\(#,##0.000000\)"/>
    <numFmt numFmtId="171" formatCode="mm/dd/yyyy"/>
    <numFmt numFmtId="172" formatCode="#,##0;\(#,##0\)"/>
  </numFmts>
  <fonts count="15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Arial"/>
      <family val="2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2" borderId="1" xfId="0" applyFont="1" applyFill="1" applyBorder="1" applyAlignment="1">
      <alignment horizontal="centerContinuous"/>
    </xf>
    <xf numFmtId="0" fontId="3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5" fontId="5" fillId="0" borderId="6" xfId="0" applyNumberFormat="1" applyFont="1" applyBorder="1"/>
    <xf numFmtId="40" fontId="5" fillId="0" borderId="7" xfId="0" applyNumberFormat="1" applyFont="1" applyBorder="1"/>
    <xf numFmtId="40" fontId="5" fillId="0" borderId="6" xfId="0" applyNumberFormat="1" applyFont="1" applyBorder="1" applyAlignment="1">
      <alignment horizontal="center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0" xfId="0" applyFont="1"/>
    <xf numFmtId="0" fontId="5" fillId="0" borderId="9" xfId="0" applyFont="1" applyBorder="1" applyAlignment="1">
      <alignment horizontal="center"/>
    </xf>
    <xf numFmtId="40" fontId="5" fillId="0" borderId="10" xfId="0" applyNumberFormat="1" applyFont="1" applyBorder="1"/>
    <xf numFmtId="0" fontId="5" fillId="0" borderId="10" xfId="0" applyFont="1" applyBorder="1" applyAlignment="1">
      <alignment wrapText="1"/>
    </xf>
    <xf numFmtId="0" fontId="5" fillId="0" borderId="11" xfId="0" applyFont="1" applyBorder="1" applyAlignment="1">
      <alignment wrapText="1"/>
    </xf>
    <xf numFmtId="0" fontId="5" fillId="0" borderId="12" xfId="0" applyFont="1" applyBorder="1" applyAlignment="1">
      <alignment horizontal="center"/>
    </xf>
    <xf numFmtId="165" fontId="5" fillId="0" borderId="13" xfId="0" applyNumberFormat="1" applyFont="1" applyBorder="1"/>
    <xf numFmtId="40" fontId="5" fillId="0" borderId="13" xfId="0" applyNumberFormat="1" applyFont="1" applyBorder="1" applyAlignment="1">
      <alignment horizontal="center"/>
    </xf>
    <xf numFmtId="0" fontId="5" fillId="0" borderId="14" xfId="0" applyFont="1" applyBorder="1" applyAlignment="1">
      <alignment wrapText="1"/>
    </xf>
    <xf numFmtId="0" fontId="5" fillId="0" borderId="15" xfId="0" applyFont="1" applyBorder="1" applyAlignment="1">
      <alignment wrapText="1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5" fontId="5" fillId="0" borderId="16" xfId="0" applyNumberFormat="1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8" fillId="0" borderId="0" xfId="0" applyFont="1"/>
    <xf numFmtId="0" fontId="9" fillId="0" borderId="0" xfId="0" applyFont="1"/>
    <xf numFmtId="0" fontId="10" fillId="0" borderId="0" xfId="0" applyFont="1"/>
    <xf numFmtId="43" fontId="10" fillId="0" borderId="0" xfId="1" applyFont="1"/>
    <xf numFmtId="43" fontId="5" fillId="0" borderId="0" xfId="1" applyFont="1"/>
    <xf numFmtId="43" fontId="5" fillId="0" borderId="0" xfId="1" applyFont="1" applyBorder="1"/>
    <xf numFmtId="0" fontId="5" fillId="0" borderId="17" xfId="0" applyFont="1" applyBorder="1"/>
    <xf numFmtId="0" fontId="5" fillId="0" borderId="0" xfId="0" quotePrefix="1" applyFont="1" applyAlignment="1">
      <alignment horizontal="left"/>
    </xf>
    <xf numFmtId="43" fontId="5" fillId="0" borderId="18" xfId="1" applyFont="1" applyBorder="1"/>
    <xf numFmtId="0" fontId="11" fillId="0" borderId="0" xfId="0" applyFont="1"/>
    <xf numFmtId="43" fontId="11" fillId="0" borderId="0" xfId="1" quotePrefix="1" applyFont="1" applyAlignment="1">
      <alignment horizontal="left"/>
    </xf>
    <xf numFmtId="43" fontId="11" fillId="0" borderId="0" xfId="1" applyFont="1"/>
    <xf numFmtId="0" fontId="12" fillId="0" borderId="0" xfId="0" applyFont="1"/>
    <xf numFmtId="8" fontId="5" fillId="0" borderId="0" xfId="1" applyNumberFormat="1" applyFont="1"/>
    <xf numFmtId="165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166" fontId="5" fillId="0" borderId="0" xfId="3" applyNumberFormat="1" applyFont="1"/>
    <xf numFmtId="43" fontId="5" fillId="0" borderId="0" xfId="0" applyNumberFormat="1" applyFont="1"/>
    <xf numFmtId="0" fontId="5" fillId="0" borderId="10" xfId="0" quotePrefix="1" applyFont="1" applyBorder="1" applyAlignment="1">
      <alignment horizontal="left" wrapText="1"/>
    </xf>
    <xf numFmtId="0" fontId="14" fillId="0" borderId="0" xfId="2"/>
    <xf numFmtId="0" fontId="13" fillId="0" borderId="0" xfId="2" applyFont="1"/>
    <xf numFmtId="0" fontId="0" fillId="3" borderId="0" xfId="0" applyFill="1"/>
    <xf numFmtId="43" fontId="5" fillId="0" borderId="0" xfId="1" applyFont="1" applyFill="1"/>
    <xf numFmtId="40" fontId="5" fillId="0" borderId="33" xfId="0" applyNumberFormat="1" applyFont="1" applyBorder="1"/>
    <xf numFmtId="0" fontId="5" fillId="0" borderId="33" xfId="0" applyFont="1" applyBorder="1"/>
    <xf numFmtId="40" fontId="5" fillId="0" borderId="0" xfId="0" applyNumberFormat="1" applyFont="1"/>
    <xf numFmtId="14" fontId="5" fillId="0" borderId="34" xfId="0" applyNumberFormat="1" applyFont="1" applyBorder="1"/>
    <xf numFmtId="0" fontId="13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167" fontId="7" fillId="0" borderId="0" xfId="0" applyNumberFormat="1" applyFont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8" fontId="7" fillId="0" borderId="0" xfId="0" applyNumberFormat="1" applyFont="1" applyAlignment="1">
      <alignment horizontal="right"/>
    </xf>
    <xf numFmtId="169" fontId="7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70" fontId="7" fillId="0" borderId="0" xfId="0" applyNumberFormat="1" applyFont="1" applyAlignment="1">
      <alignment horizontal="right"/>
    </xf>
    <xf numFmtId="171" fontId="7" fillId="0" borderId="0" xfId="0" applyNumberFormat="1" applyFont="1" applyAlignment="1">
      <alignment horizontal="center"/>
    </xf>
    <xf numFmtId="172" fontId="7" fillId="0" borderId="0" xfId="0" applyNumberFormat="1" applyFont="1" applyAlignment="1">
      <alignment horizontal="right"/>
    </xf>
    <xf numFmtId="0" fontId="7" fillId="3" borderId="0" xfId="2" applyFont="1" applyFill="1"/>
    <xf numFmtId="0" fontId="7" fillId="0" borderId="0" xfId="2" applyFont="1"/>
    <xf numFmtId="0" fontId="6" fillId="0" borderId="23" xfId="0" quotePrefix="1" applyFont="1" applyBorder="1" applyAlignment="1">
      <alignment horizontal="left"/>
    </xf>
    <xf numFmtId="0" fontId="0" fillId="0" borderId="24" xfId="0" applyBorder="1" applyAlignment="1"/>
    <xf numFmtId="0" fontId="0" fillId="0" borderId="25" xfId="0" applyBorder="1" applyAlignment="1"/>
    <xf numFmtId="43" fontId="5" fillId="0" borderId="27" xfId="1" applyFont="1" applyBorder="1" applyAlignment="1">
      <alignment horizontal="center" vertical="center"/>
    </xf>
    <xf numFmtId="43" fontId="0" fillId="0" borderId="27" xfId="1" applyFont="1" applyBorder="1" applyAlignment="1">
      <alignment horizontal="center" vertical="center"/>
    </xf>
    <xf numFmtId="43" fontId="5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5" fillId="0" borderId="23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3" xfId="0" applyFont="1" applyBorder="1" applyAlignment="1">
      <alignment horizontal="left"/>
    </xf>
    <xf numFmtId="8" fontId="5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5" fillId="0" borderId="26" xfId="0" applyFont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5" fillId="0" borderId="26" xfId="0" quotePrefix="1" applyFont="1" applyBorder="1" applyAlignment="1">
      <alignment horizontal="center" wrapText="1"/>
    </xf>
  </cellXfs>
  <cellStyles count="4">
    <cellStyle name="Comma" xfId="1" builtinId="3"/>
    <cellStyle name="Normal" xfId="0" builtinId="0"/>
    <cellStyle name="Normal 2" xfId="2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activeCell="C10" sqref="C10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35" bestFit="1" customWidth="1"/>
    <col min="5" max="5" width="20.140625" style="35" customWidth="1"/>
    <col min="6" max="6" width="17.7109375" style="35" customWidth="1"/>
    <col min="7" max="7" width="48.7109375" style="12" bestFit="1" customWidth="1"/>
    <col min="8" max="8" width="53.5703125" style="12" bestFit="1" customWidth="1"/>
  </cols>
  <sheetData>
    <row r="1" spans="1:8" s="31" customFormat="1" ht="31.5" customHeight="1" x14ac:dyDescent="0.35">
      <c r="A1" s="43" t="s">
        <v>0</v>
      </c>
      <c r="B1" s="33"/>
      <c r="C1" s="33"/>
      <c r="D1" s="34"/>
      <c r="E1" s="34"/>
      <c r="F1" s="34"/>
      <c r="G1" s="33"/>
      <c r="H1" s="33"/>
    </row>
    <row r="3" spans="1:8" x14ac:dyDescent="0.2">
      <c r="C3" s="30"/>
      <c r="D3" s="36"/>
      <c r="E3" s="36"/>
      <c r="F3" s="36"/>
      <c r="G3" s="30"/>
    </row>
    <row r="4" spans="1:8" ht="20.25" customHeight="1" x14ac:dyDescent="0.2">
      <c r="A4" s="12" t="s">
        <v>1</v>
      </c>
      <c r="B4" s="37" t="s">
        <v>2</v>
      </c>
      <c r="C4" s="30"/>
      <c r="D4" s="36"/>
      <c r="E4" s="36"/>
      <c r="F4" s="36"/>
      <c r="G4" s="30"/>
    </row>
    <row r="5" spans="1:8" ht="21.75" customHeight="1" x14ac:dyDescent="0.2">
      <c r="A5" s="12" t="s">
        <v>3</v>
      </c>
      <c r="B5" s="57">
        <v>42916</v>
      </c>
      <c r="C5" s="30"/>
      <c r="D5" s="36"/>
      <c r="E5" s="36"/>
      <c r="F5" s="36"/>
      <c r="G5" s="30"/>
    </row>
    <row r="6" spans="1:8" x14ac:dyDescent="0.2">
      <c r="C6" s="30"/>
      <c r="D6" s="36"/>
      <c r="E6" s="36"/>
      <c r="F6" s="36"/>
      <c r="G6" s="30"/>
    </row>
    <row r="7" spans="1:8" x14ac:dyDescent="0.2">
      <c r="C7" s="30"/>
      <c r="D7" s="36"/>
      <c r="E7" s="36"/>
      <c r="F7" s="36"/>
      <c r="G7" s="30"/>
    </row>
    <row r="13" spans="1:8" s="32" customFormat="1" ht="13.5" x14ac:dyDescent="0.25">
      <c r="A13" s="40" t="s">
        <v>4</v>
      </c>
      <c r="B13" s="40"/>
      <c r="C13" s="40"/>
      <c r="D13" s="41" t="s">
        <v>5</v>
      </c>
      <c r="E13" s="42" t="s">
        <v>6</v>
      </c>
      <c r="F13" s="42" t="s">
        <v>7</v>
      </c>
      <c r="G13" s="40" t="s">
        <v>8</v>
      </c>
      <c r="H13" s="40" t="s">
        <v>9</v>
      </c>
    </row>
    <row r="15" spans="1:8" x14ac:dyDescent="0.2">
      <c r="A15" s="38" t="s">
        <v>10</v>
      </c>
      <c r="D15" s="53">
        <f ca="1">SUMIF(Trial!$A$3:$G$17,'Summary Sheet'!A15,Trial!$G$3:$G$17)-SUMIF(Trial!$A$20:$G$28,'Summary Sheet'!A15,Trial!$G$20:$G$28)+SUMIF(Trial!$A$32:$G$40,'Summary Sheet'!A15,Trial!$G$32:$G$40)</f>
        <v>56870311.019999996</v>
      </c>
      <c r="E15" s="44">
        <f>+Recon!H3</f>
        <v>56870311.019999981</v>
      </c>
      <c r="F15" s="35">
        <f ca="1">+D15-E15</f>
        <v>0</v>
      </c>
      <c r="G15" s="12" t="s">
        <v>11</v>
      </c>
      <c r="H15" s="12" t="s">
        <v>12</v>
      </c>
    </row>
    <row r="16" spans="1:8" x14ac:dyDescent="0.2">
      <c r="A16" s="12" t="s">
        <v>13</v>
      </c>
      <c r="D16" s="53">
        <f ca="1">SUMIF(Trial!$A$3:$G$17,'Summary Sheet'!A16,Trial!$G$3:$G$17)-SUMIF(Trial!$A$20:$G$28,'Summary Sheet'!A16,Trial!$G$20:$G$28)+SUMIF(Trial!$A$32:$G$40,'Summary Sheet'!A16,Trial!$G$32:$G$40)</f>
        <v>57349.909999999996</v>
      </c>
      <c r="E16" s="44">
        <f>+Recon!B3</f>
        <v>41533.85</v>
      </c>
      <c r="F16" s="35">
        <f ca="1">+D16-E16</f>
        <v>15816.059999999998</v>
      </c>
      <c r="G16" s="12" t="s">
        <v>11</v>
      </c>
      <c r="H16" s="12" t="s">
        <v>14</v>
      </c>
    </row>
    <row r="17" spans="1:7" x14ac:dyDescent="0.2">
      <c r="A17" s="38" t="s">
        <v>15</v>
      </c>
      <c r="D17" s="53">
        <f ca="1">SUMIF(Trial!$A$3:$G$17,'Summary Sheet'!A17,Trial!$G$3:$G$17)-SUMIF(Trial!$A$20:$G$28,'Summary Sheet'!A17,Trial!$G$20:$G$28)+SUMIF(Trial!$A$32:$G$40,'Summary Sheet'!A17,Trial!$G$32:$G$40)</f>
        <v>0</v>
      </c>
      <c r="E17" s="35">
        <v>11332817.57</v>
      </c>
      <c r="F17" s="35">
        <f ca="1">+D17-E17</f>
        <v>-11332817.57</v>
      </c>
    </row>
    <row r="18" spans="1:7" x14ac:dyDescent="0.2">
      <c r="A18" s="12" t="s">
        <v>16</v>
      </c>
      <c r="D18" s="53">
        <f ca="1">SUMIF(Trial!$A$3:$G$17,'Summary Sheet'!A18,Trial!$G$3:$G$17)-SUMIF(Trial!$A$20:$G$28,'Summary Sheet'!A18,Trial!$G$20:$G$28)+SUMIF(Trial!$A$32:$G$40,'Summary Sheet'!A18,Trial!$G$32:$G$40)</f>
        <v>0</v>
      </c>
      <c r="E18" s="35">
        <v>0</v>
      </c>
      <c r="F18" s="35">
        <f ca="1">+D18-E18</f>
        <v>0</v>
      </c>
      <c r="G18" s="12" t="s">
        <v>17</v>
      </c>
    </row>
    <row r="19" spans="1:7" x14ac:dyDescent="0.2">
      <c r="A19" s="12" t="s">
        <v>18</v>
      </c>
      <c r="D19" s="53">
        <f ca="1">SUMIF(Trial!$A$3:$G$17,'Summary Sheet'!A19,Trial!$G$3:$G$17)-SUMIF(Trial!$A$20:$G$28,'Summary Sheet'!A19,Trial!$G$20:$G$28)+SUMIF(Trial!$A$32:$G$40,'Summary Sheet'!A19,Trial!$G$32:$G$40)</f>
        <v>0</v>
      </c>
      <c r="E19" s="35">
        <v>-9518553.7899999991</v>
      </c>
      <c r="F19" s="35">
        <f ca="1">+D19-E19</f>
        <v>9518553.7899999991</v>
      </c>
    </row>
    <row r="20" spans="1:7" x14ac:dyDescent="0.2">
      <c r="A20" s="12" t="s">
        <v>19</v>
      </c>
      <c r="D20" s="53">
        <f ca="1">SUMIF(Trial!$A$3:$G$17,'Summary Sheet'!A20,Trial!$G$3:$G$17)-SUMIF(Trial!$A$20:$G$28,'Summary Sheet'!A20,Trial!$G$20:$G$28)+SUMIF(Trial!$A$32:$G$40,'Summary Sheet'!A20,Trial!$G$32:$G$40)</f>
        <v>0</v>
      </c>
    </row>
    <row r="21" spans="1:7" x14ac:dyDescent="0.2">
      <c r="A21" s="12" t="s">
        <v>20</v>
      </c>
      <c r="D21" s="53">
        <f ca="1">SUMIF(Trial!$A$3:$G$17,'Summary Sheet'!A21,Trial!$G$3:$G$17)-SUMIF(Trial!$A$20:$G$28,'Summary Sheet'!A21,Trial!$G$20:$G$28)+SUMIF(Trial!$A$32:$G$40,'Summary Sheet'!A21,Trial!$G$32:$G$40)</f>
        <v>0</v>
      </c>
    </row>
    <row r="23" spans="1:7" x14ac:dyDescent="0.2">
      <c r="B23" s="12" t="s">
        <v>21</v>
      </c>
      <c r="D23" s="39">
        <f ca="1">SUM(D14:D22)</f>
        <v>56927660.929999992</v>
      </c>
      <c r="E23" s="39">
        <f>SUM(E14:E22)</f>
        <v>58726108.649999984</v>
      </c>
      <c r="F23" s="39">
        <f ca="1">SUM(F14:F22)</f>
        <v>-1798447.7200000007</v>
      </c>
    </row>
    <row r="24" spans="1:7" x14ac:dyDescent="0.2">
      <c r="B24" s="38" t="s">
        <v>22</v>
      </c>
      <c r="D24" s="39">
        <f>Trial!G43</f>
        <v>56927660.93</v>
      </c>
    </row>
    <row r="25" spans="1:7" x14ac:dyDescent="0.2">
      <c r="G25" s="48"/>
    </row>
    <row r="26" spans="1:7" x14ac:dyDescent="0.2">
      <c r="B26" s="38" t="s">
        <v>23</v>
      </c>
      <c r="D26" s="35">
        <f ca="1">+D23-D24</f>
        <v>0</v>
      </c>
      <c r="F26" s="47">
        <f ca="1">(+F23-F18)/D23</f>
        <v>-3.1591807754255484E-2</v>
      </c>
    </row>
    <row r="33" spans="1:8" s="31" customFormat="1" ht="13.5" x14ac:dyDescent="0.25">
      <c r="A33" s="40" t="s">
        <v>24</v>
      </c>
      <c r="B33" s="33"/>
      <c r="C33" s="33"/>
      <c r="D33" s="34"/>
      <c r="E33" s="34"/>
      <c r="F33" s="34"/>
      <c r="G33" s="33"/>
      <c r="H33" s="33"/>
    </row>
    <row r="34" spans="1:8" x14ac:dyDescent="0.2">
      <c r="A34" s="12" t="s">
        <v>25</v>
      </c>
      <c r="C34" s="35"/>
      <c r="F34" s="12"/>
      <c r="H34"/>
    </row>
    <row r="35" spans="1:8" x14ac:dyDescent="0.2">
      <c r="A35" s="12" t="s">
        <v>26</v>
      </c>
      <c r="C35" s="35"/>
      <c r="F35" s="12"/>
      <c r="H35"/>
    </row>
    <row r="36" spans="1:8" x14ac:dyDescent="0.2">
      <c r="A36" s="12" t="s">
        <v>27</v>
      </c>
      <c r="C36" s="35"/>
      <c r="F36" s="12"/>
      <c r="H36"/>
    </row>
    <row r="37" spans="1:8" x14ac:dyDescent="0.2">
      <c r="A37" s="12" t="s">
        <v>28</v>
      </c>
      <c r="C37" s="35"/>
      <c r="F37" s="12"/>
      <c r="H37"/>
    </row>
    <row r="38" spans="1:8" x14ac:dyDescent="0.2">
      <c r="A38" s="12" t="s">
        <v>29</v>
      </c>
      <c r="C38" s="35"/>
      <c r="F38" s="12"/>
      <c r="H38"/>
    </row>
    <row r="39" spans="1:8" x14ac:dyDescent="0.2">
      <c r="A39" s="12" t="s">
        <v>30</v>
      </c>
      <c r="C39" s="35"/>
      <c r="F39" s="1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132"/>
  <sheetViews>
    <sheetView workbookViewId="0">
      <pane xSplit="5" ySplit="12" topLeftCell="L13" activePane="bottomRight" state="frozen"/>
      <selection pane="topRight" activeCell="E1" sqref="E1"/>
      <selection pane="bottomLeft" activeCell="A4" sqref="A4"/>
      <selection pane="bottomRight" activeCell="G79" sqref="G79"/>
    </sheetView>
  </sheetViews>
  <sheetFormatPr defaultColWidth="9.140625" defaultRowHeight="12.75" x14ac:dyDescent="0.2"/>
  <cols>
    <col min="1" max="1" width="11.7109375" style="22" bestFit="1" customWidth="1"/>
    <col min="2" max="2" width="6.7109375" style="22" customWidth="1"/>
    <col min="3" max="3" width="4.7109375" style="22" bestFit="1" customWidth="1"/>
    <col min="4" max="4" width="9.7109375" style="22" bestFit="1" customWidth="1"/>
    <col min="5" max="5" width="10" style="23" customWidth="1"/>
    <col min="6" max="6" width="15.28515625" style="12" customWidth="1"/>
    <col min="7" max="7" width="16.28515625" style="12" customWidth="1"/>
    <col min="8" max="8" width="9.140625" style="12"/>
    <col min="9" max="9" width="13.5703125" style="12" customWidth="1"/>
    <col min="10" max="10" width="12.7109375" style="12" customWidth="1"/>
    <col min="11" max="11" width="11" style="22" customWidth="1"/>
    <col min="12" max="13" width="15.85546875" style="22" bestFit="1" customWidth="1"/>
    <col min="14" max="14" width="14.7109375" style="22" bestFit="1" customWidth="1"/>
    <col min="15" max="17" width="11.85546875" style="12" customWidth="1"/>
    <col min="18" max="18" width="24.28515625" style="24" customWidth="1"/>
    <col min="19" max="19" width="21.7109375" style="24" customWidth="1"/>
    <col min="20" max="16384" width="9.140625" style="12"/>
  </cols>
  <sheetData>
    <row r="1" spans="1:19" ht="13.5" thickBot="1" x14ac:dyDescent="0.25"/>
    <row r="2" spans="1:19" ht="13.5" thickBot="1" x14ac:dyDescent="0.25">
      <c r="A2" s="84" t="s">
        <v>31</v>
      </c>
      <c r="B2" s="73"/>
      <c r="C2" s="73"/>
      <c r="D2" s="73"/>
      <c r="E2" s="74"/>
      <c r="G2" s="84" t="s">
        <v>32</v>
      </c>
      <c r="H2" s="73"/>
      <c r="I2" s="73"/>
      <c r="J2" s="73"/>
      <c r="K2" s="74"/>
      <c r="M2" s="72" t="s">
        <v>33</v>
      </c>
      <c r="N2" s="73"/>
      <c r="O2" s="73"/>
      <c r="P2" s="73"/>
      <c r="Q2" s="74"/>
    </row>
    <row r="3" spans="1:19" x14ac:dyDescent="0.2">
      <c r="A3" s="27" t="s">
        <v>34</v>
      </c>
      <c r="B3" s="85">
        <f>SUM(P:P)</f>
        <v>41533.85</v>
      </c>
      <c r="C3" s="85"/>
      <c r="D3" s="85"/>
      <c r="E3" s="86"/>
      <c r="F3" s="12" t="s">
        <v>35</v>
      </c>
      <c r="G3" s="27" t="s">
        <v>34</v>
      </c>
      <c r="H3" s="85">
        <f>SUM(M13:M60007)</f>
        <v>56870311.019999981</v>
      </c>
      <c r="I3" s="85"/>
      <c r="J3" s="85"/>
      <c r="K3" s="86"/>
      <c r="L3" s="12" t="s">
        <v>35</v>
      </c>
      <c r="M3" s="27" t="s">
        <v>34</v>
      </c>
      <c r="N3" s="75">
        <f>SUM(G13:G60007)</f>
        <v>12206938.709999999</v>
      </c>
      <c r="O3" s="75"/>
      <c r="P3" s="75"/>
      <c r="Q3" s="76"/>
      <c r="R3" s="12" t="s">
        <v>35</v>
      </c>
    </row>
    <row r="4" spans="1:19" x14ac:dyDescent="0.2">
      <c r="A4" s="27" t="s">
        <v>36</v>
      </c>
      <c r="B4" s="85">
        <f>SUM(O:O)</f>
        <v>41533.85</v>
      </c>
      <c r="C4" s="85"/>
      <c r="D4" s="85"/>
      <c r="E4" s="86"/>
      <c r="F4" s="12" t="s">
        <v>35</v>
      </c>
      <c r="G4" s="27" t="s">
        <v>36</v>
      </c>
      <c r="H4" s="85">
        <f>SUM(L13:L60008)</f>
        <v>56870311.019999981</v>
      </c>
      <c r="I4" s="85"/>
      <c r="J4" s="85"/>
      <c r="K4" s="86"/>
      <c r="L4" s="12" t="s">
        <v>35</v>
      </c>
      <c r="M4" s="27" t="s">
        <v>36</v>
      </c>
      <c r="N4" s="77">
        <f>SUM(F13:F60008)</f>
        <v>12206938.709999999</v>
      </c>
      <c r="O4" s="77"/>
      <c r="P4" s="77"/>
      <c r="Q4" s="78"/>
      <c r="R4" s="12" t="s">
        <v>35</v>
      </c>
      <c r="S4" s="46">
        <v>1806476.8499999999</v>
      </c>
    </row>
    <row r="5" spans="1:19" ht="13.5" thickBot="1" x14ac:dyDescent="0.25">
      <c r="A5" s="27" t="s">
        <v>37</v>
      </c>
      <c r="B5" s="85">
        <f>B4-B3</f>
        <v>0</v>
      </c>
      <c r="C5" s="85"/>
      <c r="D5" s="85"/>
      <c r="E5" s="86"/>
      <c r="F5" s="12" t="s">
        <v>38</v>
      </c>
      <c r="G5" s="27" t="s">
        <v>37</v>
      </c>
      <c r="H5" s="85">
        <f>H4-H3</f>
        <v>0</v>
      </c>
      <c r="I5" s="85"/>
      <c r="J5" s="85"/>
      <c r="K5" s="86"/>
      <c r="M5" s="27" t="s">
        <v>37</v>
      </c>
      <c r="N5" s="77">
        <f>N4-N3</f>
        <v>0</v>
      </c>
      <c r="O5" s="77"/>
      <c r="P5" s="77"/>
      <c r="Q5" s="78"/>
      <c r="S5" s="46">
        <f>+S4-B4</f>
        <v>1764942.9999999998</v>
      </c>
    </row>
    <row r="6" spans="1:19" ht="13.5" thickBot="1" x14ac:dyDescent="0.25">
      <c r="A6" s="79" t="s">
        <v>39</v>
      </c>
      <c r="B6" s="73"/>
      <c r="C6" s="73"/>
      <c r="D6" s="73"/>
      <c r="E6" s="74"/>
      <c r="G6" s="79" t="s">
        <v>39</v>
      </c>
      <c r="H6" s="73"/>
      <c r="I6" s="73"/>
      <c r="J6" s="73"/>
      <c r="K6" s="74"/>
      <c r="M6" s="79" t="s">
        <v>39</v>
      </c>
      <c r="N6" s="73"/>
      <c r="O6" s="73"/>
      <c r="P6" s="73"/>
      <c r="Q6" s="74"/>
      <c r="S6" s="45"/>
    </row>
    <row r="7" spans="1:19" ht="12.75" customHeight="1" x14ac:dyDescent="0.2">
      <c r="A7" s="25"/>
      <c r="B7" s="87" t="s">
        <v>40</v>
      </c>
      <c r="C7" s="88"/>
      <c r="D7" s="88"/>
      <c r="E7" s="89"/>
      <c r="G7" s="25"/>
      <c r="H7" s="87" t="s">
        <v>41</v>
      </c>
      <c r="I7" s="88"/>
      <c r="J7" s="88"/>
      <c r="K7" s="89"/>
      <c r="M7" s="100" t="s">
        <v>42</v>
      </c>
      <c r="N7" s="88"/>
      <c r="O7" s="88"/>
      <c r="P7" s="89"/>
      <c r="Q7" s="22"/>
    </row>
    <row r="8" spans="1:19" x14ac:dyDescent="0.2">
      <c r="A8" s="25"/>
      <c r="B8" s="90"/>
      <c r="C8" s="91"/>
      <c r="D8" s="91"/>
      <c r="E8" s="92"/>
      <c r="F8" s="12" t="s">
        <v>43</v>
      </c>
      <c r="G8" s="25"/>
      <c r="H8" s="90"/>
      <c r="I8" s="91"/>
      <c r="J8" s="91"/>
      <c r="K8" s="92"/>
      <c r="L8" s="12" t="s">
        <v>43</v>
      </c>
      <c r="M8" s="90"/>
      <c r="N8" s="91"/>
      <c r="O8" s="91"/>
      <c r="P8" s="92"/>
      <c r="Q8" s="12" t="s">
        <v>43</v>
      </c>
    </row>
    <row r="9" spans="1:19" ht="13.5" thickBot="1" x14ac:dyDescent="0.25">
      <c r="A9" s="25"/>
      <c r="B9" s="93"/>
      <c r="C9" s="94"/>
      <c r="D9" s="94"/>
      <c r="E9" s="95"/>
      <c r="G9" s="25"/>
      <c r="H9" s="93"/>
      <c r="I9" s="94"/>
      <c r="J9" s="94"/>
      <c r="K9" s="95"/>
      <c r="L9" s="12"/>
      <c r="M9" s="93"/>
      <c r="N9" s="94"/>
      <c r="O9" s="94"/>
      <c r="P9" s="95"/>
    </row>
    <row r="11" spans="1:19" s="2" customFormat="1" x14ac:dyDescent="0.2">
      <c r="A11" s="80" t="s">
        <v>44</v>
      </c>
      <c r="B11" s="80" t="s">
        <v>45</v>
      </c>
      <c r="C11" s="80" t="s">
        <v>46</v>
      </c>
      <c r="D11" s="81" t="s">
        <v>47</v>
      </c>
      <c r="E11" s="81" t="s">
        <v>48</v>
      </c>
      <c r="F11" s="1" t="s">
        <v>49</v>
      </c>
      <c r="G11" s="1"/>
      <c r="H11" s="82" t="s">
        <v>50</v>
      </c>
      <c r="I11" s="1" t="s">
        <v>51</v>
      </c>
      <c r="J11" s="1"/>
      <c r="K11" s="82" t="s">
        <v>50</v>
      </c>
      <c r="L11" s="98" t="s">
        <v>52</v>
      </c>
      <c r="M11" s="99"/>
      <c r="N11" s="82" t="s">
        <v>50</v>
      </c>
      <c r="O11" s="1" t="s">
        <v>53</v>
      </c>
      <c r="P11" s="1"/>
      <c r="Q11" s="82" t="s">
        <v>50</v>
      </c>
      <c r="R11" s="96" t="s">
        <v>54</v>
      </c>
      <c r="S11" s="96" t="s">
        <v>55</v>
      </c>
    </row>
    <row r="12" spans="1:19" s="2" customFormat="1" x14ac:dyDescent="0.2">
      <c r="A12" s="80"/>
      <c r="B12" s="80"/>
      <c r="C12" s="80"/>
      <c r="D12" s="81"/>
      <c r="E12" s="81"/>
      <c r="F12" s="3" t="s">
        <v>56</v>
      </c>
      <c r="G12" s="4" t="s">
        <v>57</v>
      </c>
      <c r="H12" s="83"/>
      <c r="I12" s="3" t="s">
        <v>56</v>
      </c>
      <c r="J12" s="4" t="s">
        <v>57</v>
      </c>
      <c r="K12" s="83"/>
      <c r="L12" s="26" t="s">
        <v>56</v>
      </c>
      <c r="M12" s="26" t="s">
        <v>57</v>
      </c>
      <c r="N12" s="83"/>
      <c r="O12" s="3" t="s">
        <v>56</v>
      </c>
      <c r="P12" s="4" t="s">
        <v>57</v>
      </c>
      <c r="Q12" s="83"/>
      <c r="R12" s="97"/>
      <c r="S12" s="97"/>
    </row>
    <row r="13" spans="1:19" x14ac:dyDescent="0.2">
      <c r="A13" s="5">
        <v>42916</v>
      </c>
      <c r="B13" s="6" t="s">
        <v>58</v>
      </c>
      <c r="C13" s="6"/>
      <c r="D13" s="63" t="s">
        <v>59</v>
      </c>
      <c r="E13" s="63" t="s">
        <v>60</v>
      </c>
      <c r="F13" s="64">
        <v>1753960.17</v>
      </c>
      <c r="G13" s="64">
        <v>1753960.17</v>
      </c>
      <c r="H13" s="9">
        <f>F13-G13</f>
        <v>0</v>
      </c>
      <c r="I13" s="65">
        <v>100</v>
      </c>
      <c r="J13" s="65">
        <v>100</v>
      </c>
      <c r="K13" s="7">
        <f>I13-J13</f>
        <v>0</v>
      </c>
      <c r="L13" s="65">
        <v>1753960.17</v>
      </c>
      <c r="M13" s="65">
        <v>1753960.17</v>
      </c>
      <c r="N13" s="28">
        <f>L13-M13</f>
        <v>0</v>
      </c>
      <c r="O13" s="8"/>
      <c r="P13" s="8"/>
      <c r="Q13" s="9">
        <f t="shared" ref="Q13:Q72" si="0">O13-P13</f>
        <v>0</v>
      </c>
      <c r="R13" s="10"/>
      <c r="S13" s="11"/>
    </row>
    <row r="14" spans="1:19" x14ac:dyDescent="0.2">
      <c r="A14" s="5">
        <v>42916</v>
      </c>
      <c r="B14" s="13" t="s">
        <v>58</v>
      </c>
      <c r="C14" s="13"/>
      <c r="D14" s="63" t="s">
        <v>61</v>
      </c>
      <c r="E14" s="63" t="s">
        <v>62</v>
      </c>
      <c r="F14" s="64">
        <v>11344</v>
      </c>
      <c r="G14" s="64">
        <v>11344</v>
      </c>
      <c r="H14" s="9">
        <f t="shared" ref="H14:H77" si="1">F14-G14</f>
        <v>0</v>
      </c>
      <c r="I14" s="65">
        <v>89.521766999999997</v>
      </c>
      <c r="J14" s="65">
        <v>89.521766999999997</v>
      </c>
      <c r="K14" s="7">
        <f t="shared" ref="K14:K77" si="2">I14-J14</f>
        <v>0</v>
      </c>
      <c r="L14" s="65">
        <v>1015534.93</v>
      </c>
      <c r="M14" s="65">
        <v>1015534.93</v>
      </c>
      <c r="N14" s="28">
        <f t="shared" ref="N14:N77" si="3">L14-M14</f>
        <v>0</v>
      </c>
      <c r="O14" s="14">
        <v>5392.48</v>
      </c>
      <c r="P14" s="14">
        <v>5392.48</v>
      </c>
      <c r="Q14" s="9">
        <f t="shared" si="0"/>
        <v>0</v>
      </c>
      <c r="R14" s="15"/>
      <c r="S14" s="16"/>
    </row>
    <row r="15" spans="1:19" x14ac:dyDescent="0.2">
      <c r="A15" s="5">
        <v>42916</v>
      </c>
      <c r="B15" s="6" t="s">
        <v>58</v>
      </c>
      <c r="C15" s="13"/>
      <c r="D15" s="63" t="s">
        <v>63</v>
      </c>
      <c r="E15" s="63" t="s">
        <v>64</v>
      </c>
      <c r="F15" s="64">
        <v>13600</v>
      </c>
      <c r="G15" s="64">
        <v>13600</v>
      </c>
      <c r="H15" s="9">
        <f t="shared" si="1"/>
        <v>0</v>
      </c>
      <c r="I15" s="65">
        <v>65.770736999999997</v>
      </c>
      <c r="J15" s="65">
        <v>65.770736999999997</v>
      </c>
      <c r="K15" s="7">
        <f t="shared" si="2"/>
        <v>0</v>
      </c>
      <c r="L15" s="65">
        <v>894482.02</v>
      </c>
      <c r="M15" s="65">
        <v>894482.02</v>
      </c>
      <c r="N15" s="28">
        <f t="shared" si="3"/>
        <v>0</v>
      </c>
      <c r="O15" s="14"/>
      <c r="P15" s="14"/>
      <c r="Q15" s="9">
        <f t="shared" si="0"/>
        <v>0</v>
      </c>
      <c r="R15" s="15"/>
      <c r="S15" s="16"/>
    </row>
    <row r="16" spans="1:19" x14ac:dyDescent="0.2">
      <c r="A16" s="5">
        <v>42916</v>
      </c>
      <c r="B16" s="13" t="s">
        <v>58</v>
      </c>
      <c r="C16" s="13"/>
      <c r="D16" s="63" t="s">
        <v>65</v>
      </c>
      <c r="E16" s="63" t="s">
        <v>66</v>
      </c>
      <c r="F16" s="64">
        <v>10100</v>
      </c>
      <c r="G16" s="64">
        <v>10100</v>
      </c>
      <c r="H16" s="9">
        <f t="shared" si="1"/>
        <v>0</v>
      </c>
      <c r="I16" s="65">
        <v>104.67</v>
      </c>
      <c r="J16" s="65">
        <v>104.67</v>
      </c>
      <c r="K16" s="7">
        <f t="shared" si="2"/>
        <v>0</v>
      </c>
      <c r="L16" s="65">
        <v>1057167</v>
      </c>
      <c r="M16" s="65">
        <v>1057167</v>
      </c>
      <c r="N16" s="28">
        <f t="shared" si="3"/>
        <v>0</v>
      </c>
      <c r="O16" s="14"/>
      <c r="P16" s="14"/>
      <c r="Q16" s="9">
        <f t="shared" si="0"/>
        <v>0</v>
      </c>
      <c r="R16" s="15"/>
      <c r="S16" s="16"/>
    </row>
    <row r="17" spans="1:19" x14ac:dyDescent="0.2">
      <c r="A17" s="5">
        <v>42916</v>
      </c>
      <c r="B17" s="6" t="s">
        <v>58</v>
      </c>
      <c r="C17" s="13"/>
      <c r="D17" s="63" t="s">
        <v>67</v>
      </c>
      <c r="E17" s="63" t="s">
        <v>68</v>
      </c>
      <c r="F17" s="64">
        <v>135719</v>
      </c>
      <c r="G17" s="64">
        <v>135719</v>
      </c>
      <c r="H17" s="9">
        <f t="shared" si="1"/>
        <v>0</v>
      </c>
      <c r="I17" s="65">
        <v>7.17</v>
      </c>
      <c r="J17" s="65">
        <v>7.17</v>
      </c>
      <c r="K17" s="7">
        <f t="shared" si="2"/>
        <v>0</v>
      </c>
      <c r="L17" s="65">
        <v>973105.23</v>
      </c>
      <c r="M17" s="65">
        <v>973105.23</v>
      </c>
      <c r="N17" s="28">
        <f t="shared" si="3"/>
        <v>0</v>
      </c>
      <c r="O17" s="14"/>
      <c r="P17" s="14"/>
      <c r="Q17" s="9">
        <f t="shared" si="0"/>
        <v>0</v>
      </c>
      <c r="R17" s="15"/>
      <c r="S17" s="16"/>
    </row>
    <row r="18" spans="1:19" x14ac:dyDescent="0.2">
      <c r="A18" s="5">
        <v>42916</v>
      </c>
      <c r="B18" s="13" t="s">
        <v>58</v>
      </c>
      <c r="C18" s="13"/>
      <c r="D18" s="63" t="s">
        <v>69</v>
      </c>
      <c r="E18" s="63" t="s">
        <v>70</v>
      </c>
      <c r="F18" s="64">
        <v>12661</v>
      </c>
      <c r="G18" s="64">
        <v>12661</v>
      </c>
      <c r="H18" s="9">
        <f t="shared" si="1"/>
        <v>0</v>
      </c>
      <c r="I18" s="65">
        <v>76.52</v>
      </c>
      <c r="J18" s="65">
        <v>76.52</v>
      </c>
      <c r="K18" s="7">
        <f t="shared" si="2"/>
        <v>0</v>
      </c>
      <c r="L18" s="65">
        <v>968819.72</v>
      </c>
      <c r="M18" s="65">
        <v>968819.72</v>
      </c>
      <c r="N18" s="28">
        <f t="shared" si="3"/>
        <v>0</v>
      </c>
      <c r="O18" s="14"/>
      <c r="P18" s="14"/>
      <c r="Q18" s="9">
        <f t="shared" si="0"/>
        <v>0</v>
      </c>
      <c r="R18" s="15"/>
      <c r="S18" s="16"/>
    </row>
    <row r="19" spans="1:19" x14ac:dyDescent="0.2">
      <c r="A19" s="5">
        <v>42916</v>
      </c>
      <c r="B19" s="6" t="s">
        <v>58</v>
      </c>
      <c r="C19" s="13"/>
      <c r="D19" s="63" t="s">
        <v>71</v>
      </c>
      <c r="E19" s="63" t="s">
        <v>72</v>
      </c>
      <c r="F19" s="64">
        <v>11214</v>
      </c>
      <c r="G19" s="64">
        <v>11214</v>
      </c>
      <c r="H19" s="9">
        <f t="shared" si="1"/>
        <v>0</v>
      </c>
      <c r="I19" s="65">
        <v>39.04</v>
      </c>
      <c r="J19" s="65">
        <v>39.04</v>
      </c>
      <c r="K19" s="7">
        <f t="shared" si="2"/>
        <v>0</v>
      </c>
      <c r="L19" s="65">
        <v>437794.56</v>
      </c>
      <c r="M19" s="65">
        <v>437794.56</v>
      </c>
      <c r="N19" s="28">
        <f t="shared" si="3"/>
        <v>0</v>
      </c>
      <c r="O19" s="14"/>
      <c r="P19" s="14"/>
      <c r="Q19" s="9">
        <f t="shared" si="0"/>
        <v>0</v>
      </c>
      <c r="R19" s="49"/>
      <c r="S19" s="16"/>
    </row>
    <row r="20" spans="1:19" x14ac:dyDescent="0.2">
      <c r="A20" s="5">
        <v>42916</v>
      </c>
      <c r="B20" s="13" t="s">
        <v>58</v>
      </c>
      <c r="C20" s="13"/>
      <c r="D20" s="63" t="s">
        <v>73</v>
      </c>
      <c r="E20" s="63" t="s">
        <v>74</v>
      </c>
      <c r="F20" s="64">
        <v>20628</v>
      </c>
      <c r="G20" s="64">
        <v>20628</v>
      </c>
      <c r="H20" s="9">
        <f t="shared" si="1"/>
        <v>0</v>
      </c>
      <c r="I20" s="65">
        <v>67.281042999999997</v>
      </c>
      <c r="J20" s="65">
        <v>67.281042999999997</v>
      </c>
      <c r="K20" s="7">
        <f t="shared" si="2"/>
        <v>0</v>
      </c>
      <c r="L20" s="65">
        <v>1387873.35</v>
      </c>
      <c r="M20" s="65">
        <v>1387873.35</v>
      </c>
      <c r="N20" s="28">
        <f t="shared" si="3"/>
        <v>0</v>
      </c>
      <c r="O20" s="14"/>
      <c r="P20" s="14"/>
      <c r="Q20" s="9">
        <f t="shared" si="0"/>
        <v>0</v>
      </c>
      <c r="R20" s="15"/>
      <c r="S20" s="16"/>
    </row>
    <row r="21" spans="1:19" x14ac:dyDescent="0.2">
      <c r="A21" s="5">
        <v>42916</v>
      </c>
      <c r="B21" s="6" t="s">
        <v>58</v>
      </c>
      <c r="C21" s="13"/>
      <c r="D21" s="63" t="s">
        <v>75</v>
      </c>
      <c r="E21" s="63" t="s">
        <v>76</v>
      </c>
      <c r="F21" s="64">
        <v>5607</v>
      </c>
      <c r="G21" s="64">
        <v>5607</v>
      </c>
      <c r="H21" s="9">
        <f t="shared" si="1"/>
        <v>0</v>
      </c>
      <c r="I21" s="65">
        <v>77.930000000000007</v>
      </c>
      <c r="J21" s="65">
        <v>77.930000000000007</v>
      </c>
      <c r="K21" s="7">
        <f t="shared" si="2"/>
        <v>0</v>
      </c>
      <c r="L21" s="65">
        <v>436953.51</v>
      </c>
      <c r="M21" s="65">
        <v>436953.51</v>
      </c>
      <c r="N21" s="28">
        <f t="shared" si="3"/>
        <v>0</v>
      </c>
      <c r="O21" s="14"/>
      <c r="P21" s="14"/>
      <c r="Q21" s="9">
        <f t="shared" si="0"/>
        <v>0</v>
      </c>
      <c r="R21" s="15"/>
      <c r="S21" s="16"/>
    </row>
    <row r="22" spans="1:19" x14ac:dyDescent="0.2">
      <c r="A22" s="5">
        <v>42916</v>
      </c>
      <c r="B22" s="13" t="s">
        <v>58</v>
      </c>
      <c r="C22" s="13"/>
      <c r="D22" s="63" t="s">
        <v>77</v>
      </c>
      <c r="E22" s="63" t="s">
        <v>78</v>
      </c>
      <c r="F22" s="64">
        <v>13944</v>
      </c>
      <c r="G22" s="64">
        <v>13944</v>
      </c>
      <c r="H22" s="9">
        <f t="shared" si="1"/>
        <v>0</v>
      </c>
      <c r="I22" s="65">
        <v>123.75</v>
      </c>
      <c r="J22" s="65">
        <v>123.75</v>
      </c>
      <c r="K22" s="7">
        <f t="shared" si="2"/>
        <v>0</v>
      </c>
      <c r="L22" s="65">
        <v>1725570</v>
      </c>
      <c r="M22" s="65">
        <v>1725570</v>
      </c>
      <c r="N22" s="28">
        <f t="shared" si="3"/>
        <v>0</v>
      </c>
      <c r="O22" s="14"/>
      <c r="P22" s="14"/>
      <c r="Q22" s="9">
        <f t="shared" si="0"/>
        <v>0</v>
      </c>
      <c r="R22" s="49"/>
      <c r="S22" s="16"/>
    </row>
    <row r="23" spans="1:19" x14ac:dyDescent="0.2">
      <c r="A23" s="5">
        <v>42916</v>
      </c>
      <c r="B23" s="6" t="s">
        <v>58</v>
      </c>
      <c r="C23" s="13"/>
      <c r="D23" s="63" t="s">
        <v>79</v>
      </c>
      <c r="E23" s="63" t="s">
        <v>80</v>
      </c>
      <c r="F23" s="64">
        <v>20647</v>
      </c>
      <c r="G23" s="64">
        <v>20647</v>
      </c>
      <c r="H23" s="9">
        <f t="shared" si="1"/>
        <v>0</v>
      </c>
      <c r="I23" s="65">
        <v>51.07</v>
      </c>
      <c r="J23" s="65">
        <v>51.07</v>
      </c>
      <c r="K23" s="7">
        <f t="shared" si="2"/>
        <v>0</v>
      </c>
      <c r="L23" s="65">
        <v>1054442.29</v>
      </c>
      <c r="M23" s="65">
        <v>1054442.29</v>
      </c>
      <c r="N23" s="28">
        <f t="shared" si="3"/>
        <v>0</v>
      </c>
      <c r="O23" s="14"/>
      <c r="P23" s="14"/>
      <c r="Q23" s="9">
        <f t="shared" si="0"/>
        <v>0</v>
      </c>
      <c r="R23" s="15"/>
      <c r="S23" s="16"/>
    </row>
    <row r="24" spans="1:19" x14ac:dyDescent="0.2">
      <c r="A24" s="5">
        <v>42916</v>
      </c>
      <c r="B24" s="13" t="s">
        <v>58</v>
      </c>
      <c r="C24" s="13"/>
      <c r="D24" s="63" t="s">
        <v>81</v>
      </c>
      <c r="E24" s="63" t="s">
        <v>82</v>
      </c>
      <c r="F24" s="64">
        <v>374651.07</v>
      </c>
      <c r="G24" s="64">
        <v>374651.07</v>
      </c>
      <c r="H24" s="9">
        <f t="shared" si="1"/>
        <v>0</v>
      </c>
      <c r="I24" s="65">
        <v>0.11856</v>
      </c>
      <c r="J24" s="65">
        <v>0.11856</v>
      </c>
      <c r="K24" s="7">
        <f t="shared" si="2"/>
        <v>0</v>
      </c>
      <c r="L24" s="65">
        <v>44418.62</v>
      </c>
      <c r="M24" s="65">
        <v>44418.62</v>
      </c>
      <c r="N24" s="28">
        <f t="shared" si="3"/>
        <v>0</v>
      </c>
      <c r="O24" s="14"/>
      <c r="P24" s="14"/>
      <c r="Q24" s="9">
        <f t="shared" si="0"/>
        <v>0</v>
      </c>
      <c r="R24" s="15"/>
      <c r="S24" s="16"/>
    </row>
    <row r="25" spans="1:19" x14ac:dyDescent="0.2">
      <c r="A25" s="5">
        <v>42916</v>
      </c>
      <c r="B25" s="6" t="s">
        <v>58</v>
      </c>
      <c r="C25" s="13"/>
      <c r="D25" s="63" t="s">
        <v>83</v>
      </c>
      <c r="E25" s="63" t="s">
        <v>84</v>
      </c>
      <c r="F25" s="64">
        <v>3926.87</v>
      </c>
      <c r="G25" s="64">
        <v>3926.87</v>
      </c>
      <c r="H25" s="9">
        <f t="shared" si="1"/>
        <v>0</v>
      </c>
      <c r="I25" s="65">
        <v>1.0442229999999999</v>
      </c>
      <c r="J25" s="65">
        <v>1.0442229999999999</v>
      </c>
      <c r="K25" s="7">
        <f t="shared" si="2"/>
        <v>0</v>
      </c>
      <c r="L25" s="65">
        <v>4100.53</v>
      </c>
      <c r="M25" s="65">
        <v>4100.53</v>
      </c>
      <c r="N25" s="28">
        <f t="shared" si="3"/>
        <v>0</v>
      </c>
      <c r="O25" s="14"/>
      <c r="P25" s="14"/>
      <c r="Q25" s="9">
        <f>O25-P25</f>
        <v>0</v>
      </c>
      <c r="R25" s="15"/>
      <c r="S25" s="16"/>
    </row>
    <row r="26" spans="1:19" x14ac:dyDescent="0.2">
      <c r="A26" s="5">
        <v>42916</v>
      </c>
      <c r="B26" s="13" t="s">
        <v>58</v>
      </c>
      <c r="C26" s="13"/>
      <c r="D26" s="63" t="s">
        <v>85</v>
      </c>
      <c r="E26" s="63" t="s">
        <v>86</v>
      </c>
      <c r="F26" s="64">
        <v>31924</v>
      </c>
      <c r="G26" s="64">
        <v>31924</v>
      </c>
      <c r="H26" s="9">
        <f t="shared" si="1"/>
        <v>0</v>
      </c>
      <c r="I26" s="65">
        <v>24.340361999999999</v>
      </c>
      <c r="J26" s="65">
        <v>24.340361999999999</v>
      </c>
      <c r="K26" s="7">
        <f t="shared" si="2"/>
        <v>0</v>
      </c>
      <c r="L26" s="65">
        <v>777041.72</v>
      </c>
      <c r="M26" s="65">
        <v>777041.72</v>
      </c>
      <c r="N26" s="28">
        <f t="shared" si="3"/>
        <v>0</v>
      </c>
      <c r="O26" s="14"/>
      <c r="P26" s="14"/>
      <c r="Q26" s="9">
        <f>O26-P26</f>
        <v>0</v>
      </c>
      <c r="R26" s="15"/>
      <c r="S26" s="16"/>
    </row>
    <row r="27" spans="1:19" x14ac:dyDescent="0.2">
      <c r="A27" s="5">
        <v>42916</v>
      </c>
      <c r="B27" s="6" t="s">
        <v>58</v>
      </c>
      <c r="C27" s="13"/>
      <c r="D27" s="63" t="s">
        <v>87</v>
      </c>
      <c r="E27" s="63" t="s">
        <v>88</v>
      </c>
      <c r="F27" s="64">
        <v>104143</v>
      </c>
      <c r="G27" s="64">
        <v>104143</v>
      </c>
      <c r="H27" s="9">
        <f t="shared" si="1"/>
        <v>0</v>
      </c>
      <c r="I27" s="65">
        <v>12.43388</v>
      </c>
      <c r="J27" s="65">
        <v>12.43388</v>
      </c>
      <c r="K27" s="7">
        <f>I27-J27</f>
        <v>0</v>
      </c>
      <c r="L27" s="65">
        <v>1294901.6000000001</v>
      </c>
      <c r="M27" s="65">
        <v>1294901.6000000001</v>
      </c>
      <c r="N27" s="28">
        <f t="shared" si="3"/>
        <v>0</v>
      </c>
      <c r="O27" s="14"/>
      <c r="P27" s="14"/>
      <c r="Q27" s="9">
        <f>O27-P27</f>
        <v>0</v>
      </c>
      <c r="R27" s="15"/>
      <c r="S27" s="16"/>
    </row>
    <row r="28" spans="1:19" x14ac:dyDescent="0.2">
      <c r="A28" s="5">
        <v>42916</v>
      </c>
      <c r="B28" s="13" t="s">
        <v>58</v>
      </c>
      <c r="C28" s="13"/>
      <c r="D28" s="63" t="s">
        <v>89</v>
      </c>
      <c r="E28" s="63" t="s">
        <v>90</v>
      </c>
      <c r="F28" s="64">
        <v>13900</v>
      </c>
      <c r="G28" s="64">
        <v>13900</v>
      </c>
      <c r="H28" s="9">
        <f t="shared" si="1"/>
        <v>0</v>
      </c>
      <c r="I28" s="65">
        <v>43.075828000000001</v>
      </c>
      <c r="J28" s="65">
        <v>43.075828000000001</v>
      </c>
      <c r="K28" s="7">
        <f t="shared" si="2"/>
        <v>0</v>
      </c>
      <c r="L28" s="65">
        <v>598754</v>
      </c>
      <c r="M28" s="65">
        <v>598754</v>
      </c>
      <c r="N28" s="28">
        <f t="shared" si="3"/>
        <v>0</v>
      </c>
      <c r="O28" s="14">
        <v>8677.0400000000009</v>
      </c>
      <c r="P28" s="14">
        <v>8677.0400000000009</v>
      </c>
      <c r="Q28" s="9">
        <f t="shared" si="0"/>
        <v>0</v>
      </c>
      <c r="R28" s="15"/>
      <c r="S28" s="16"/>
    </row>
    <row r="29" spans="1:19" x14ac:dyDescent="0.2">
      <c r="A29" s="5">
        <v>42916</v>
      </c>
      <c r="B29" s="6" t="s">
        <v>58</v>
      </c>
      <c r="C29" s="13"/>
      <c r="D29" s="63" t="s">
        <v>91</v>
      </c>
      <c r="E29" s="63" t="s">
        <v>92</v>
      </c>
      <c r="F29" s="64">
        <v>40885</v>
      </c>
      <c r="G29" s="64">
        <v>40885</v>
      </c>
      <c r="H29" s="9">
        <f t="shared" si="1"/>
        <v>0</v>
      </c>
      <c r="I29" s="65">
        <v>34.85</v>
      </c>
      <c r="J29" s="65">
        <v>34.85</v>
      </c>
      <c r="K29" s="7">
        <f t="shared" si="2"/>
        <v>0</v>
      </c>
      <c r="L29" s="65">
        <v>1424842.25</v>
      </c>
      <c r="M29" s="65">
        <v>1424842.25</v>
      </c>
      <c r="N29" s="28">
        <f t="shared" si="3"/>
        <v>0</v>
      </c>
      <c r="O29" s="14"/>
      <c r="P29" s="14"/>
      <c r="Q29" s="9">
        <f t="shared" si="0"/>
        <v>0</v>
      </c>
      <c r="R29" s="15"/>
      <c r="S29" s="16"/>
    </row>
    <row r="30" spans="1:19" x14ac:dyDescent="0.2">
      <c r="A30" s="5">
        <v>42916</v>
      </c>
      <c r="B30" s="13" t="s">
        <v>58</v>
      </c>
      <c r="C30" s="13"/>
      <c r="D30" s="63" t="s">
        <v>93</v>
      </c>
      <c r="E30" s="63" t="s">
        <v>94</v>
      </c>
      <c r="F30" s="64">
        <v>66063</v>
      </c>
      <c r="G30" s="64">
        <v>66063</v>
      </c>
      <c r="H30" s="9">
        <f t="shared" si="1"/>
        <v>0</v>
      </c>
      <c r="I30" s="65">
        <v>8.8000000000000007</v>
      </c>
      <c r="J30" s="65">
        <v>8.8000000000000007</v>
      </c>
      <c r="K30" s="7">
        <f t="shared" si="2"/>
        <v>0</v>
      </c>
      <c r="L30" s="65">
        <v>581354.4</v>
      </c>
      <c r="M30" s="65">
        <v>581354.4</v>
      </c>
      <c r="N30" s="28">
        <f t="shared" si="3"/>
        <v>0</v>
      </c>
      <c r="O30" s="14"/>
      <c r="P30" s="14"/>
      <c r="Q30" s="9">
        <f t="shared" si="0"/>
        <v>0</v>
      </c>
      <c r="R30" s="15"/>
      <c r="S30" s="16"/>
    </row>
    <row r="31" spans="1:19" x14ac:dyDescent="0.2">
      <c r="A31" s="5">
        <v>42916</v>
      </c>
      <c r="B31" s="6" t="s">
        <v>58</v>
      </c>
      <c r="C31" s="13"/>
      <c r="D31" s="63" t="s">
        <v>95</v>
      </c>
      <c r="E31" s="63" t="s">
        <v>96</v>
      </c>
      <c r="F31" s="64">
        <v>35380</v>
      </c>
      <c r="G31" s="64">
        <v>35380</v>
      </c>
      <c r="H31" s="9">
        <f t="shared" si="1"/>
        <v>0</v>
      </c>
      <c r="I31" s="65">
        <v>17.79</v>
      </c>
      <c r="J31" s="65">
        <v>17.79</v>
      </c>
      <c r="K31" s="7">
        <f t="shared" si="2"/>
        <v>0</v>
      </c>
      <c r="L31" s="65">
        <v>629410.19999999995</v>
      </c>
      <c r="M31" s="65">
        <v>629410.19999999995</v>
      </c>
      <c r="N31" s="28">
        <f t="shared" si="3"/>
        <v>0</v>
      </c>
      <c r="O31" s="14"/>
      <c r="P31" s="14"/>
      <c r="Q31" s="9">
        <f t="shared" si="0"/>
        <v>0</v>
      </c>
      <c r="R31" s="15"/>
      <c r="S31" s="16"/>
    </row>
    <row r="32" spans="1:19" x14ac:dyDescent="0.2">
      <c r="A32" s="5">
        <v>42916</v>
      </c>
      <c r="B32" s="13" t="s">
        <v>58</v>
      </c>
      <c r="C32" s="13"/>
      <c r="D32" s="63" t="s">
        <v>97</v>
      </c>
      <c r="E32" s="63" t="s">
        <v>98</v>
      </c>
      <c r="F32" s="64">
        <v>6754</v>
      </c>
      <c r="G32" s="64">
        <v>6754</v>
      </c>
      <c r="H32" s="9">
        <f t="shared" si="1"/>
        <v>0</v>
      </c>
      <c r="I32" s="65">
        <v>216.46739400000001</v>
      </c>
      <c r="J32" s="65">
        <v>216.46739400000001</v>
      </c>
      <c r="K32" s="7">
        <f t="shared" si="2"/>
        <v>0</v>
      </c>
      <c r="L32" s="65">
        <v>1462020.78</v>
      </c>
      <c r="M32" s="65">
        <v>1462020.78</v>
      </c>
      <c r="N32" s="28">
        <f t="shared" si="3"/>
        <v>0</v>
      </c>
      <c r="O32" s="14"/>
      <c r="P32" s="14"/>
      <c r="Q32" s="9">
        <f t="shared" si="0"/>
        <v>0</v>
      </c>
      <c r="R32" s="15"/>
      <c r="S32" s="16"/>
    </row>
    <row r="33" spans="1:19" x14ac:dyDescent="0.2">
      <c r="A33" s="5">
        <v>42916</v>
      </c>
      <c r="B33" s="6" t="s">
        <v>58</v>
      </c>
      <c r="C33" s="13"/>
      <c r="D33" s="63" t="s">
        <v>99</v>
      </c>
      <c r="E33" s="63" t="s">
        <v>100</v>
      </c>
      <c r="F33" s="64">
        <v>39108</v>
      </c>
      <c r="G33" s="64">
        <v>39108</v>
      </c>
      <c r="H33" s="9">
        <f t="shared" si="1"/>
        <v>0</v>
      </c>
      <c r="I33" s="65">
        <v>29.71996</v>
      </c>
      <c r="J33" s="65">
        <v>29.71996</v>
      </c>
      <c r="K33" s="7">
        <f t="shared" si="2"/>
        <v>0</v>
      </c>
      <c r="L33" s="65">
        <v>1162288.18</v>
      </c>
      <c r="M33" s="65">
        <v>1162288.18</v>
      </c>
      <c r="N33" s="28">
        <f t="shared" si="3"/>
        <v>0</v>
      </c>
      <c r="O33" s="14">
        <v>14681.34</v>
      </c>
      <c r="P33" s="14">
        <v>14681.34</v>
      </c>
      <c r="Q33" s="9">
        <f t="shared" si="0"/>
        <v>0</v>
      </c>
      <c r="R33" s="15"/>
      <c r="S33" s="16"/>
    </row>
    <row r="34" spans="1:19" x14ac:dyDescent="0.2">
      <c r="A34" s="5">
        <v>42916</v>
      </c>
      <c r="B34" s="13" t="s">
        <v>58</v>
      </c>
      <c r="C34" s="13"/>
      <c r="D34" s="63" t="s">
        <v>101</v>
      </c>
      <c r="E34" s="63" t="s">
        <v>102</v>
      </c>
      <c r="F34" s="64">
        <v>14539</v>
      </c>
      <c r="G34" s="64">
        <v>14539</v>
      </c>
      <c r="H34" s="9">
        <f t="shared" si="1"/>
        <v>0</v>
      </c>
      <c r="I34" s="65">
        <v>86.9</v>
      </c>
      <c r="J34" s="65">
        <v>86.9</v>
      </c>
      <c r="K34" s="7">
        <f t="shared" si="2"/>
        <v>0</v>
      </c>
      <c r="L34" s="65">
        <v>1263439.1000000001</v>
      </c>
      <c r="M34" s="65">
        <v>1263439.1000000001</v>
      </c>
      <c r="N34" s="28">
        <f t="shared" si="3"/>
        <v>0</v>
      </c>
      <c r="O34" s="14"/>
      <c r="P34" s="14"/>
      <c r="Q34" s="9">
        <f t="shared" si="0"/>
        <v>0</v>
      </c>
      <c r="R34" s="15"/>
      <c r="S34" s="16"/>
    </row>
    <row r="35" spans="1:19" x14ac:dyDescent="0.2">
      <c r="A35" s="5">
        <v>42916</v>
      </c>
      <c r="B35" s="6" t="s">
        <v>58</v>
      </c>
      <c r="C35" s="13"/>
      <c r="D35" s="63" t="s">
        <v>103</v>
      </c>
      <c r="E35" s="63" t="s">
        <v>104</v>
      </c>
      <c r="F35" s="64">
        <v>33625</v>
      </c>
      <c r="G35" s="64">
        <v>33625</v>
      </c>
      <c r="H35" s="9">
        <f t="shared" si="1"/>
        <v>0</v>
      </c>
      <c r="I35" s="65">
        <v>21.083065999999999</v>
      </c>
      <c r="J35" s="65">
        <v>21.083065999999999</v>
      </c>
      <c r="K35" s="7">
        <f t="shared" si="2"/>
        <v>0</v>
      </c>
      <c r="L35" s="65">
        <v>708918.11</v>
      </c>
      <c r="M35" s="65">
        <v>708918.11</v>
      </c>
      <c r="N35" s="28">
        <f t="shared" si="3"/>
        <v>0</v>
      </c>
      <c r="O35" s="14"/>
      <c r="P35" s="14"/>
      <c r="Q35" s="9">
        <f t="shared" si="0"/>
        <v>0</v>
      </c>
      <c r="R35" s="15"/>
      <c r="S35" s="16"/>
    </row>
    <row r="36" spans="1:19" x14ac:dyDescent="0.2">
      <c r="A36" s="5">
        <v>42916</v>
      </c>
      <c r="B36" s="13" t="s">
        <v>58</v>
      </c>
      <c r="C36" s="13"/>
      <c r="D36" s="63" t="s">
        <v>105</v>
      </c>
      <c r="E36" s="63" t="s">
        <v>106</v>
      </c>
      <c r="F36" s="64">
        <v>136245</v>
      </c>
      <c r="G36" s="64">
        <v>136245</v>
      </c>
      <c r="H36" s="9">
        <f t="shared" si="1"/>
        <v>0</v>
      </c>
      <c r="I36" s="65">
        <v>6.16</v>
      </c>
      <c r="J36" s="65">
        <v>6.16</v>
      </c>
      <c r="K36" s="7">
        <f t="shared" si="2"/>
        <v>0</v>
      </c>
      <c r="L36" s="65">
        <v>839269.2</v>
      </c>
      <c r="M36" s="65">
        <v>839269.2</v>
      </c>
      <c r="N36" s="28">
        <f t="shared" si="3"/>
        <v>0</v>
      </c>
      <c r="O36" s="14"/>
      <c r="P36" s="14"/>
      <c r="Q36" s="9">
        <f t="shared" si="0"/>
        <v>0</v>
      </c>
      <c r="R36" s="15"/>
      <c r="S36" s="16"/>
    </row>
    <row r="37" spans="1:19" x14ac:dyDescent="0.2">
      <c r="A37" s="5">
        <v>42916</v>
      </c>
      <c r="B37" s="6" t="s">
        <v>58</v>
      </c>
      <c r="C37" s="13"/>
      <c r="D37" s="63" t="s">
        <v>107</v>
      </c>
      <c r="E37" s="63" t="s">
        <v>108</v>
      </c>
      <c r="F37" s="64">
        <v>13734</v>
      </c>
      <c r="G37" s="64">
        <v>13734</v>
      </c>
      <c r="H37" s="9">
        <f t="shared" si="1"/>
        <v>0</v>
      </c>
      <c r="I37" s="65">
        <v>109.08</v>
      </c>
      <c r="J37" s="65">
        <v>109.08</v>
      </c>
      <c r="K37" s="7">
        <f t="shared" si="2"/>
        <v>0</v>
      </c>
      <c r="L37" s="65">
        <v>1498104.72</v>
      </c>
      <c r="M37" s="65">
        <v>1498104.72</v>
      </c>
      <c r="N37" s="28">
        <f t="shared" si="3"/>
        <v>0</v>
      </c>
      <c r="O37" s="14"/>
      <c r="P37" s="14"/>
      <c r="Q37" s="9">
        <f t="shared" si="0"/>
        <v>0</v>
      </c>
      <c r="R37" s="15"/>
      <c r="S37" s="16"/>
    </row>
    <row r="38" spans="1:19" x14ac:dyDescent="0.2">
      <c r="A38" s="5">
        <v>42916</v>
      </c>
      <c r="B38" s="13" t="s">
        <v>58</v>
      </c>
      <c r="C38" s="13"/>
      <c r="D38" s="63" t="s">
        <v>109</v>
      </c>
      <c r="E38" s="63" t="s">
        <v>110</v>
      </c>
      <c r="F38" s="64">
        <v>16463</v>
      </c>
      <c r="G38" s="64">
        <v>16463</v>
      </c>
      <c r="H38" s="9">
        <f t="shared" si="1"/>
        <v>0</v>
      </c>
      <c r="I38" s="65">
        <v>70.736908999999997</v>
      </c>
      <c r="J38" s="65">
        <v>70.736908999999997</v>
      </c>
      <c r="K38" s="7">
        <f t="shared" si="2"/>
        <v>0</v>
      </c>
      <c r="L38" s="65">
        <v>1164541.74</v>
      </c>
      <c r="M38" s="65">
        <v>1164541.74</v>
      </c>
      <c r="N38" s="28">
        <f t="shared" si="3"/>
        <v>0</v>
      </c>
      <c r="O38" s="14"/>
      <c r="P38" s="14"/>
      <c r="Q38" s="9">
        <f t="shared" si="0"/>
        <v>0</v>
      </c>
      <c r="R38" s="15"/>
      <c r="S38" s="16"/>
    </row>
    <row r="39" spans="1:19" x14ac:dyDescent="0.2">
      <c r="A39" s="5">
        <v>42916</v>
      </c>
      <c r="B39" s="6" t="s">
        <v>58</v>
      </c>
      <c r="C39" s="13"/>
      <c r="D39" s="63" t="s">
        <v>111</v>
      </c>
      <c r="E39" s="63" t="s">
        <v>112</v>
      </c>
      <c r="F39" s="64">
        <v>63692</v>
      </c>
      <c r="G39" s="64">
        <v>63692</v>
      </c>
      <c r="H39" s="9">
        <f t="shared" si="1"/>
        <v>0</v>
      </c>
      <c r="I39" s="65">
        <v>6.19</v>
      </c>
      <c r="J39" s="65">
        <v>6.19</v>
      </c>
      <c r="K39" s="7">
        <f t="shared" si="2"/>
        <v>0</v>
      </c>
      <c r="L39" s="65">
        <v>394253.48</v>
      </c>
      <c r="M39" s="65">
        <v>394253.48</v>
      </c>
      <c r="N39" s="28">
        <f t="shared" si="3"/>
        <v>0</v>
      </c>
      <c r="O39" s="14"/>
      <c r="P39" s="14"/>
      <c r="Q39" s="9">
        <f t="shared" si="0"/>
        <v>0</v>
      </c>
      <c r="R39" s="15"/>
      <c r="S39" s="16"/>
    </row>
    <row r="40" spans="1:19" x14ac:dyDescent="0.2">
      <c r="A40" s="5">
        <v>42916</v>
      </c>
      <c r="B40" s="13" t="s">
        <v>58</v>
      </c>
      <c r="C40" s="13"/>
      <c r="D40" s="63" t="s">
        <v>113</v>
      </c>
      <c r="E40" s="63" t="s">
        <v>114</v>
      </c>
      <c r="F40" s="64">
        <v>43721</v>
      </c>
      <c r="G40" s="64">
        <v>43721</v>
      </c>
      <c r="H40" s="9">
        <f t="shared" si="1"/>
        <v>0</v>
      </c>
      <c r="I40" s="65">
        <v>21.100175</v>
      </c>
      <c r="J40" s="65">
        <v>21.100175</v>
      </c>
      <c r="K40" s="7">
        <f t="shared" si="2"/>
        <v>0</v>
      </c>
      <c r="L40" s="65">
        <v>922520.73</v>
      </c>
      <c r="M40" s="65">
        <v>922520.73</v>
      </c>
      <c r="N40" s="28">
        <f t="shared" si="3"/>
        <v>0</v>
      </c>
      <c r="O40" s="14"/>
      <c r="P40" s="14"/>
      <c r="Q40" s="9">
        <f t="shared" si="0"/>
        <v>0</v>
      </c>
      <c r="R40" s="15"/>
      <c r="S40" s="16"/>
    </row>
    <row r="41" spans="1:19" x14ac:dyDescent="0.2">
      <c r="A41" s="5">
        <v>42916</v>
      </c>
      <c r="B41" s="6" t="s">
        <v>58</v>
      </c>
      <c r="C41" s="13"/>
      <c r="D41" s="63" t="s">
        <v>115</v>
      </c>
      <c r="E41" s="63" t="s">
        <v>116</v>
      </c>
      <c r="F41" s="64">
        <v>22414</v>
      </c>
      <c r="G41" s="64">
        <v>22414</v>
      </c>
      <c r="H41" s="9">
        <f t="shared" si="1"/>
        <v>0</v>
      </c>
      <c r="I41" s="65">
        <v>21.3</v>
      </c>
      <c r="J41" s="65">
        <v>21.3</v>
      </c>
      <c r="K41" s="7">
        <f t="shared" si="2"/>
        <v>0</v>
      </c>
      <c r="L41" s="65">
        <v>477418.2</v>
      </c>
      <c r="M41" s="65">
        <v>477418.2</v>
      </c>
      <c r="N41" s="28">
        <f t="shared" si="3"/>
        <v>0</v>
      </c>
      <c r="O41" s="65"/>
      <c r="P41" s="65"/>
      <c r="Q41" s="9">
        <f t="shared" si="0"/>
        <v>0</v>
      </c>
      <c r="R41" s="15"/>
      <c r="S41" s="16"/>
    </row>
    <row r="42" spans="1:19" x14ac:dyDescent="0.2">
      <c r="A42" s="5">
        <v>42916</v>
      </c>
      <c r="B42" s="13" t="s">
        <v>58</v>
      </c>
      <c r="C42" s="13"/>
      <c r="D42" s="63" t="s">
        <v>117</v>
      </c>
      <c r="E42" s="63" t="s">
        <v>118</v>
      </c>
      <c r="F42" s="64">
        <v>6300</v>
      </c>
      <c r="G42" s="64">
        <v>6300</v>
      </c>
      <c r="H42" s="9">
        <f t="shared" si="1"/>
        <v>0</v>
      </c>
      <c r="I42" s="65">
        <v>154.75382400000001</v>
      </c>
      <c r="J42" s="65">
        <v>154.75382400000001</v>
      </c>
      <c r="K42" s="7">
        <f t="shared" si="2"/>
        <v>0</v>
      </c>
      <c r="L42" s="65">
        <v>974949.09</v>
      </c>
      <c r="M42" s="65">
        <v>974949.09</v>
      </c>
      <c r="N42" s="28">
        <f t="shared" si="3"/>
        <v>0</v>
      </c>
      <c r="O42" s="14"/>
      <c r="P42" s="14"/>
      <c r="Q42" s="9">
        <f t="shared" si="0"/>
        <v>0</v>
      </c>
      <c r="R42" s="15"/>
      <c r="S42" s="16"/>
    </row>
    <row r="43" spans="1:19" x14ac:dyDescent="0.2">
      <c r="A43" s="5">
        <v>42916</v>
      </c>
      <c r="B43" s="6" t="s">
        <v>58</v>
      </c>
      <c r="C43" s="13"/>
      <c r="D43" s="63" t="s">
        <v>119</v>
      </c>
      <c r="E43" s="63" t="s">
        <v>120</v>
      </c>
      <c r="F43" s="64">
        <v>27783</v>
      </c>
      <c r="G43" s="64">
        <v>27783</v>
      </c>
      <c r="H43" s="9">
        <f t="shared" si="1"/>
        <v>0</v>
      </c>
      <c r="I43" s="65">
        <v>45.78</v>
      </c>
      <c r="J43" s="65">
        <v>45.78</v>
      </c>
      <c r="K43" s="7">
        <f t="shared" si="2"/>
        <v>0</v>
      </c>
      <c r="L43" s="65">
        <v>1271905.74</v>
      </c>
      <c r="M43" s="65">
        <v>1271905.74</v>
      </c>
      <c r="N43" s="28">
        <f t="shared" si="3"/>
        <v>0</v>
      </c>
      <c r="O43" s="14"/>
      <c r="P43" s="14"/>
      <c r="Q43" s="9">
        <f t="shared" si="0"/>
        <v>0</v>
      </c>
      <c r="R43" s="15"/>
      <c r="S43" s="16"/>
    </row>
    <row r="44" spans="1:19" x14ac:dyDescent="0.2">
      <c r="A44" s="5">
        <v>42916</v>
      </c>
      <c r="B44" s="13" t="s">
        <v>58</v>
      </c>
      <c r="C44" s="13"/>
      <c r="D44" s="63" t="s">
        <v>121</v>
      </c>
      <c r="E44" s="63" t="s">
        <v>122</v>
      </c>
      <c r="F44" s="64">
        <v>16274</v>
      </c>
      <c r="G44" s="64">
        <v>16274</v>
      </c>
      <c r="H44" s="9">
        <f t="shared" si="1"/>
        <v>0</v>
      </c>
      <c r="I44" s="65">
        <v>97.79</v>
      </c>
      <c r="J44" s="65">
        <v>97.79</v>
      </c>
      <c r="K44" s="7">
        <f t="shared" si="2"/>
        <v>0</v>
      </c>
      <c r="L44" s="65">
        <v>1591434.46</v>
      </c>
      <c r="M44" s="65">
        <v>1591434.46</v>
      </c>
      <c r="N44" s="28">
        <f t="shared" si="3"/>
        <v>0</v>
      </c>
      <c r="O44" s="14"/>
      <c r="P44" s="14"/>
      <c r="Q44" s="9">
        <f t="shared" si="0"/>
        <v>0</v>
      </c>
      <c r="R44" s="15"/>
      <c r="S44" s="16"/>
    </row>
    <row r="45" spans="1:19" x14ac:dyDescent="0.2">
      <c r="A45" s="5">
        <v>42916</v>
      </c>
      <c r="B45" s="6" t="s">
        <v>58</v>
      </c>
      <c r="C45" s="13"/>
      <c r="D45" s="63" t="s">
        <v>123</v>
      </c>
      <c r="E45" s="63" t="s">
        <v>124</v>
      </c>
      <c r="F45" s="64">
        <v>7931800</v>
      </c>
      <c r="G45" s="64">
        <v>7931800</v>
      </c>
      <c r="H45" s="9">
        <f t="shared" si="1"/>
        <v>0</v>
      </c>
      <c r="I45" s="65">
        <v>8.8999999999999999E-3</v>
      </c>
      <c r="J45" s="65">
        <v>8.8999999999999999E-3</v>
      </c>
      <c r="K45" s="7">
        <f t="shared" si="2"/>
        <v>0</v>
      </c>
      <c r="L45" s="65">
        <v>70592.740000000005</v>
      </c>
      <c r="M45" s="65">
        <v>70592.740000000005</v>
      </c>
      <c r="N45" s="28">
        <f t="shared" si="3"/>
        <v>0</v>
      </c>
      <c r="O45" s="14"/>
      <c r="P45" s="14"/>
      <c r="Q45" s="9">
        <f t="shared" si="0"/>
        <v>0</v>
      </c>
      <c r="R45" s="15"/>
      <c r="S45" s="16"/>
    </row>
    <row r="46" spans="1:19" x14ac:dyDescent="0.2">
      <c r="A46" s="5">
        <v>42916</v>
      </c>
      <c r="B46" s="13" t="s">
        <v>58</v>
      </c>
      <c r="C46" s="13"/>
      <c r="D46" s="63" t="s">
        <v>125</v>
      </c>
      <c r="E46" s="63" t="s">
        <v>126</v>
      </c>
      <c r="F46" s="64">
        <v>-8612.66</v>
      </c>
      <c r="G46" s="64">
        <v>-8612.66</v>
      </c>
      <c r="H46" s="9">
        <f t="shared" si="1"/>
        <v>0</v>
      </c>
      <c r="I46" s="65">
        <v>1</v>
      </c>
      <c r="J46" s="65">
        <v>1</v>
      </c>
      <c r="K46" s="7">
        <f t="shared" si="2"/>
        <v>0</v>
      </c>
      <c r="L46" s="65">
        <v>-8612.66</v>
      </c>
      <c r="M46" s="65">
        <v>-8612.66</v>
      </c>
      <c r="N46" s="28">
        <f t="shared" si="3"/>
        <v>0</v>
      </c>
      <c r="O46" s="14"/>
      <c r="P46" s="14"/>
      <c r="Q46" s="9">
        <f t="shared" si="0"/>
        <v>0</v>
      </c>
      <c r="R46" s="15"/>
      <c r="S46" s="16"/>
    </row>
    <row r="47" spans="1:19" x14ac:dyDescent="0.2">
      <c r="A47" s="5">
        <v>42916</v>
      </c>
      <c r="B47" s="6" t="s">
        <v>58</v>
      </c>
      <c r="C47" s="13"/>
      <c r="D47" s="63" t="s">
        <v>127</v>
      </c>
      <c r="E47" s="63" t="s">
        <v>128</v>
      </c>
      <c r="F47" s="64">
        <v>25958</v>
      </c>
      <c r="G47" s="64">
        <v>25958</v>
      </c>
      <c r="H47" s="9">
        <f t="shared" si="1"/>
        <v>0</v>
      </c>
      <c r="I47" s="65">
        <v>46.43</v>
      </c>
      <c r="J47" s="65">
        <v>46.43</v>
      </c>
      <c r="K47" s="7">
        <f t="shared" si="2"/>
        <v>0</v>
      </c>
      <c r="L47" s="65">
        <v>1205229.94</v>
      </c>
      <c r="M47" s="65">
        <v>1205229.94</v>
      </c>
      <c r="N47" s="28">
        <f t="shared" si="3"/>
        <v>0</v>
      </c>
      <c r="O47" s="14"/>
      <c r="P47" s="14"/>
      <c r="Q47" s="9">
        <f t="shared" si="0"/>
        <v>0</v>
      </c>
      <c r="R47" s="15"/>
      <c r="S47" s="16"/>
    </row>
    <row r="48" spans="1:19" x14ac:dyDescent="0.2">
      <c r="A48" s="5">
        <v>42916</v>
      </c>
      <c r="B48" s="13" t="s">
        <v>58</v>
      </c>
      <c r="C48" s="13"/>
      <c r="D48" s="63" t="s">
        <v>129</v>
      </c>
      <c r="E48" s="63" t="s">
        <v>130</v>
      </c>
      <c r="F48" s="64">
        <v>33623</v>
      </c>
      <c r="G48" s="64">
        <v>33623</v>
      </c>
      <c r="H48" s="9">
        <f t="shared" si="1"/>
        <v>0</v>
      </c>
      <c r="I48" s="65">
        <v>20.744219999999999</v>
      </c>
      <c r="J48" s="65">
        <v>20.744219999999999</v>
      </c>
      <c r="K48" s="7">
        <f t="shared" si="2"/>
        <v>0</v>
      </c>
      <c r="L48" s="65">
        <v>697482.91</v>
      </c>
      <c r="M48" s="65">
        <v>697482.91</v>
      </c>
      <c r="N48" s="28">
        <f t="shared" si="3"/>
        <v>0</v>
      </c>
      <c r="O48" s="14"/>
      <c r="P48" s="14"/>
      <c r="Q48" s="9">
        <f t="shared" si="0"/>
        <v>0</v>
      </c>
      <c r="R48" s="15"/>
      <c r="S48" s="16"/>
    </row>
    <row r="49" spans="1:19" x14ac:dyDescent="0.2">
      <c r="A49" s="5">
        <v>42916</v>
      </c>
      <c r="B49" s="6" t="s">
        <v>58</v>
      </c>
      <c r="C49" s="13"/>
      <c r="D49" s="63" t="s">
        <v>131</v>
      </c>
      <c r="E49" s="63" t="s">
        <v>132</v>
      </c>
      <c r="F49" s="64">
        <v>27014</v>
      </c>
      <c r="G49" s="64">
        <v>27014</v>
      </c>
      <c r="H49" s="9">
        <f t="shared" si="1"/>
        <v>0</v>
      </c>
      <c r="I49" s="65">
        <v>40.39</v>
      </c>
      <c r="J49" s="65">
        <v>40.39</v>
      </c>
      <c r="K49" s="7">
        <f t="shared" si="2"/>
        <v>0</v>
      </c>
      <c r="L49" s="65">
        <v>1091095.46</v>
      </c>
      <c r="M49" s="65">
        <v>1091095.46</v>
      </c>
      <c r="N49" s="28">
        <f t="shared" si="3"/>
        <v>0</v>
      </c>
      <c r="O49" s="14"/>
      <c r="P49" s="14"/>
      <c r="Q49" s="9">
        <f t="shared" si="0"/>
        <v>0</v>
      </c>
      <c r="R49" s="15"/>
      <c r="S49" s="16"/>
    </row>
    <row r="50" spans="1:19" x14ac:dyDescent="0.2">
      <c r="A50" s="5">
        <v>42916</v>
      </c>
      <c r="B50" s="13" t="s">
        <v>58</v>
      </c>
      <c r="C50" s="13"/>
      <c r="D50" s="63" t="s">
        <v>133</v>
      </c>
      <c r="E50" s="63" t="s">
        <v>134</v>
      </c>
      <c r="F50" s="64">
        <v>59863</v>
      </c>
      <c r="G50" s="64">
        <v>59863</v>
      </c>
      <c r="H50" s="9">
        <f t="shared" si="1"/>
        <v>0</v>
      </c>
      <c r="I50" s="65">
        <v>10.094378000000001</v>
      </c>
      <c r="J50" s="65">
        <v>10.094378000000001</v>
      </c>
      <c r="K50" s="7">
        <f t="shared" si="2"/>
        <v>0</v>
      </c>
      <c r="L50" s="65">
        <v>604279.74</v>
      </c>
      <c r="M50" s="65">
        <v>604279.74</v>
      </c>
      <c r="N50" s="28">
        <f t="shared" si="3"/>
        <v>0</v>
      </c>
      <c r="O50" s="14"/>
      <c r="P50" s="14"/>
      <c r="Q50" s="9">
        <f t="shared" si="0"/>
        <v>0</v>
      </c>
      <c r="R50" s="15"/>
      <c r="S50" s="16"/>
    </row>
    <row r="51" spans="1:19" x14ac:dyDescent="0.2">
      <c r="A51" s="5">
        <v>42916</v>
      </c>
      <c r="B51" s="6" t="s">
        <v>58</v>
      </c>
      <c r="C51" s="13"/>
      <c r="D51" s="63" t="s">
        <v>135</v>
      </c>
      <c r="E51" s="63" t="s">
        <v>136</v>
      </c>
      <c r="F51" s="64">
        <v>29596</v>
      </c>
      <c r="G51" s="64">
        <v>29596</v>
      </c>
      <c r="H51" s="9">
        <f t="shared" si="1"/>
        <v>0</v>
      </c>
      <c r="I51" s="65">
        <v>25.82</v>
      </c>
      <c r="J51" s="65">
        <v>25.82</v>
      </c>
      <c r="K51" s="7">
        <f t="shared" si="2"/>
        <v>0</v>
      </c>
      <c r="L51" s="65">
        <v>764168.72</v>
      </c>
      <c r="M51" s="65">
        <v>764168.72</v>
      </c>
      <c r="N51" s="28">
        <f t="shared" si="3"/>
        <v>0</v>
      </c>
      <c r="O51" s="14"/>
      <c r="P51" s="14"/>
      <c r="Q51" s="9">
        <f t="shared" si="0"/>
        <v>0</v>
      </c>
      <c r="R51" s="15"/>
      <c r="S51" s="16"/>
    </row>
    <row r="52" spans="1:19" x14ac:dyDescent="0.2">
      <c r="A52" s="5">
        <v>42916</v>
      </c>
      <c r="B52" s="13" t="s">
        <v>58</v>
      </c>
      <c r="C52" s="13"/>
      <c r="D52" s="63" t="s">
        <v>137</v>
      </c>
      <c r="E52" s="63" t="s">
        <v>138</v>
      </c>
      <c r="F52" s="64">
        <v>16852</v>
      </c>
      <c r="G52" s="64">
        <v>16852</v>
      </c>
      <c r="H52" s="9">
        <f t="shared" si="1"/>
        <v>0</v>
      </c>
      <c r="I52" s="65">
        <v>34.78</v>
      </c>
      <c r="J52" s="65">
        <v>34.78</v>
      </c>
      <c r="K52" s="7">
        <f t="shared" si="2"/>
        <v>0</v>
      </c>
      <c r="L52" s="65">
        <v>586112.56000000006</v>
      </c>
      <c r="M52" s="65">
        <v>586112.56000000006</v>
      </c>
      <c r="N52" s="28">
        <f t="shared" si="3"/>
        <v>0</v>
      </c>
      <c r="O52" s="14"/>
      <c r="P52" s="14"/>
      <c r="Q52" s="9">
        <f t="shared" si="0"/>
        <v>0</v>
      </c>
      <c r="R52" s="15"/>
      <c r="S52" s="16"/>
    </row>
    <row r="53" spans="1:19" x14ac:dyDescent="0.2">
      <c r="A53" s="5">
        <v>42916</v>
      </c>
      <c r="B53" s="6" t="s">
        <v>58</v>
      </c>
      <c r="C53" s="13"/>
      <c r="D53" s="63" t="s">
        <v>139</v>
      </c>
      <c r="E53" s="63" t="s">
        <v>140</v>
      </c>
      <c r="F53" s="64">
        <v>34706</v>
      </c>
      <c r="G53" s="64">
        <v>34706</v>
      </c>
      <c r="H53" s="9">
        <f t="shared" si="1"/>
        <v>0</v>
      </c>
      <c r="I53" s="65">
        <v>17.239999999999998</v>
      </c>
      <c r="J53" s="65">
        <v>17.239999999999998</v>
      </c>
      <c r="K53" s="7">
        <f t="shared" si="2"/>
        <v>0</v>
      </c>
      <c r="L53" s="65">
        <v>598331.43999999994</v>
      </c>
      <c r="M53" s="65">
        <v>598331.43999999994</v>
      </c>
      <c r="N53" s="28">
        <f t="shared" si="3"/>
        <v>0</v>
      </c>
      <c r="O53" s="14">
        <v>2099.66</v>
      </c>
      <c r="P53" s="14">
        <v>2099.66</v>
      </c>
      <c r="Q53" s="9">
        <f t="shared" si="0"/>
        <v>0</v>
      </c>
      <c r="R53" s="15"/>
      <c r="S53" s="16"/>
    </row>
    <row r="54" spans="1:19" x14ac:dyDescent="0.2">
      <c r="A54" s="5">
        <v>42916</v>
      </c>
      <c r="B54" s="13" t="s">
        <v>58</v>
      </c>
      <c r="C54" s="13"/>
      <c r="D54" s="63" t="s">
        <v>141</v>
      </c>
      <c r="E54" s="63" t="s">
        <v>142</v>
      </c>
      <c r="F54" s="64">
        <v>118000</v>
      </c>
      <c r="G54" s="64">
        <v>118000</v>
      </c>
      <c r="H54" s="9">
        <f t="shared" si="1"/>
        <v>0</v>
      </c>
      <c r="I54" s="65">
        <v>10.746707000000001</v>
      </c>
      <c r="J54" s="65">
        <v>10.746707000000001</v>
      </c>
      <c r="K54" s="7">
        <f t="shared" si="2"/>
        <v>0</v>
      </c>
      <c r="L54" s="65">
        <v>1268111.43</v>
      </c>
      <c r="M54" s="65">
        <v>1268111.43</v>
      </c>
      <c r="N54" s="28">
        <f t="shared" si="3"/>
        <v>0</v>
      </c>
      <c r="O54" s="14"/>
      <c r="P54" s="14"/>
      <c r="Q54" s="9">
        <f t="shared" si="0"/>
        <v>0</v>
      </c>
      <c r="R54" s="15"/>
      <c r="S54" s="16"/>
    </row>
    <row r="55" spans="1:19" x14ac:dyDescent="0.2">
      <c r="A55" s="5">
        <v>42916</v>
      </c>
      <c r="B55" s="6" t="s">
        <v>58</v>
      </c>
      <c r="C55" s="13"/>
      <c r="D55" s="63" t="s">
        <v>143</v>
      </c>
      <c r="E55" s="63" t="s">
        <v>144</v>
      </c>
      <c r="F55" s="64">
        <v>36100</v>
      </c>
      <c r="G55" s="64">
        <v>36100</v>
      </c>
      <c r="H55" s="9">
        <f t="shared" si="1"/>
        <v>0</v>
      </c>
      <c r="I55" s="65">
        <v>33.695264999999999</v>
      </c>
      <c r="J55" s="65">
        <v>33.695264999999999</v>
      </c>
      <c r="K55" s="7">
        <f t="shared" si="2"/>
        <v>0</v>
      </c>
      <c r="L55" s="65">
        <v>1216399.07</v>
      </c>
      <c r="M55" s="65">
        <v>1216399.07</v>
      </c>
      <c r="N55" s="28">
        <f t="shared" si="3"/>
        <v>0</v>
      </c>
      <c r="O55" s="14"/>
      <c r="P55" s="14"/>
      <c r="Q55" s="9">
        <f t="shared" si="0"/>
        <v>0</v>
      </c>
      <c r="R55" s="15"/>
      <c r="S55" s="16"/>
    </row>
    <row r="56" spans="1:19" x14ac:dyDescent="0.2">
      <c r="A56" s="5">
        <v>42916</v>
      </c>
      <c r="B56" s="13" t="s">
        <v>58</v>
      </c>
      <c r="C56" s="13"/>
      <c r="D56" s="63" t="s">
        <v>145</v>
      </c>
      <c r="E56" s="63" t="s">
        <v>146</v>
      </c>
      <c r="F56" s="64">
        <v>45445</v>
      </c>
      <c r="G56" s="64">
        <v>45445</v>
      </c>
      <c r="H56" s="9">
        <f t="shared" si="1"/>
        <v>0</v>
      </c>
      <c r="I56" s="65">
        <v>21.13</v>
      </c>
      <c r="J56" s="65">
        <v>21.13</v>
      </c>
      <c r="K56" s="7">
        <f t="shared" si="2"/>
        <v>0</v>
      </c>
      <c r="L56" s="65">
        <v>960252.85</v>
      </c>
      <c r="M56" s="65">
        <v>960252.85</v>
      </c>
      <c r="N56" s="28">
        <f t="shared" si="3"/>
        <v>0</v>
      </c>
      <c r="O56" s="14"/>
      <c r="P56" s="14"/>
      <c r="Q56" s="9">
        <f t="shared" si="0"/>
        <v>0</v>
      </c>
      <c r="R56" s="15"/>
      <c r="S56" s="16"/>
    </row>
    <row r="57" spans="1:19" x14ac:dyDescent="0.2">
      <c r="A57" s="5">
        <v>42916</v>
      </c>
      <c r="B57" s="6" t="s">
        <v>58</v>
      </c>
      <c r="C57" s="13"/>
      <c r="D57" s="63" t="s">
        <v>147</v>
      </c>
      <c r="E57" s="63" t="s">
        <v>148</v>
      </c>
      <c r="F57" s="64">
        <v>30180</v>
      </c>
      <c r="G57" s="64">
        <v>30180</v>
      </c>
      <c r="H57" s="9">
        <f t="shared" si="1"/>
        <v>0</v>
      </c>
      <c r="I57" s="65">
        <v>17.11</v>
      </c>
      <c r="J57" s="65">
        <v>17.11</v>
      </c>
      <c r="K57" s="7">
        <f t="shared" si="2"/>
        <v>0</v>
      </c>
      <c r="L57" s="65">
        <v>516379.8</v>
      </c>
      <c r="M57" s="65">
        <v>516379.8</v>
      </c>
      <c r="N57" s="28">
        <f t="shared" si="3"/>
        <v>0</v>
      </c>
      <c r="O57" s="14"/>
      <c r="P57" s="14"/>
      <c r="Q57" s="9">
        <f t="shared" si="0"/>
        <v>0</v>
      </c>
      <c r="R57" s="15"/>
      <c r="S57" s="16"/>
    </row>
    <row r="58" spans="1:19" x14ac:dyDescent="0.2">
      <c r="A58" s="5">
        <v>42916</v>
      </c>
      <c r="B58" s="13" t="s">
        <v>58</v>
      </c>
      <c r="C58" s="13"/>
      <c r="D58" s="63" t="s">
        <v>149</v>
      </c>
      <c r="E58" s="63" t="s">
        <v>150</v>
      </c>
      <c r="F58" s="64">
        <v>54342</v>
      </c>
      <c r="G58" s="64">
        <v>54342</v>
      </c>
      <c r="H58" s="9">
        <f t="shared" si="1"/>
        <v>0</v>
      </c>
      <c r="I58" s="65">
        <v>10.29</v>
      </c>
      <c r="J58" s="65">
        <v>10.29</v>
      </c>
      <c r="K58" s="7">
        <f t="shared" si="2"/>
        <v>0</v>
      </c>
      <c r="L58" s="65">
        <v>559179.18000000005</v>
      </c>
      <c r="M58" s="65">
        <v>559179.18000000005</v>
      </c>
      <c r="N58" s="28">
        <f t="shared" si="3"/>
        <v>0</v>
      </c>
      <c r="O58" s="14"/>
      <c r="P58" s="14"/>
      <c r="Q58" s="9">
        <f t="shared" si="0"/>
        <v>0</v>
      </c>
      <c r="R58" s="15"/>
      <c r="S58" s="16"/>
    </row>
    <row r="59" spans="1:19" x14ac:dyDescent="0.2">
      <c r="A59" s="5">
        <v>42916</v>
      </c>
      <c r="B59" s="6" t="s">
        <v>58</v>
      </c>
      <c r="C59" s="13"/>
      <c r="D59" s="63" t="s">
        <v>151</v>
      </c>
      <c r="E59" s="63" t="s">
        <v>152</v>
      </c>
      <c r="F59" s="64">
        <v>14596</v>
      </c>
      <c r="G59" s="64">
        <v>14596</v>
      </c>
      <c r="H59" s="9">
        <f t="shared" si="1"/>
        <v>0</v>
      </c>
      <c r="I59" s="65">
        <v>86.02</v>
      </c>
      <c r="J59" s="65">
        <v>86.02</v>
      </c>
      <c r="K59" s="7">
        <f t="shared" si="2"/>
        <v>0</v>
      </c>
      <c r="L59" s="65">
        <v>1255547.92</v>
      </c>
      <c r="M59" s="65">
        <v>1255547.92</v>
      </c>
      <c r="N59" s="28">
        <f t="shared" si="3"/>
        <v>0</v>
      </c>
      <c r="O59" s="14"/>
      <c r="P59" s="14"/>
      <c r="Q59" s="9">
        <f t="shared" si="0"/>
        <v>0</v>
      </c>
      <c r="R59" s="15"/>
      <c r="S59" s="16"/>
    </row>
    <row r="60" spans="1:19" x14ac:dyDescent="0.2">
      <c r="A60" s="5">
        <v>42916</v>
      </c>
      <c r="B60" s="13" t="s">
        <v>58</v>
      </c>
      <c r="C60" s="13"/>
      <c r="D60" s="63" t="s">
        <v>153</v>
      </c>
      <c r="E60" s="63" t="s">
        <v>154</v>
      </c>
      <c r="F60" s="64">
        <v>23370</v>
      </c>
      <c r="G60" s="64">
        <v>23370</v>
      </c>
      <c r="H60" s="9">
        <f t="shared" si="1"/>
        <v>0</v>
      </c>
      <c r="I60" s="65">
        <v>55.53</v>
      </c>
      <c r="J60" s="65">
        <v>55.53</v>
      </c>
      <c r="K60" s="7">
        <f t="shared" si="2"/>
        <v>0</v>
      </c>
      <c r="L60" s="65">
        <v>1297736.1000000001</v>
      </c>
      <c r="M60" s="65">
        <v>1297736.1000000001</v>
      </c>
      <c r="N60" s="28">
        <f t="shared" si="3"/>
        <v>0</v>
      </c>
      <c r="O60" s="14"/>
      <c r="P60" s="14"/>
      <c r="Q60" s="9">
        <f t="shared" si="0"/>
        <v>0</v>
      </c>
      <c r="R60" s="15"/>
      <c r="S60" s="16"/>
    </row>
    <row r="61" spans="1:19" x14ac:dyDescent="0.2">
      <c r="A61" s="5">
        <v>42916</v>
      </c>
      <c r="B61" s="6" t="s">
        <v>58</v>
      </c>
      <c r="C61" s="13"/>
      <c r="D61" s="63" t="s">
        <v>155</v>
      </c>
      <c r="E61" s="63" t="s">
        <v>156</v>
      </c>
      <c r="F61" s="64">
        <v>31950</v>
      </c>
      <c r="G61" s="64">
        <v>31950</v>
      </c>
      <c r="H61" s="9">
        <f t="shared" si="1"/>
        <v>0</v>
      </c>
      <c r="I61" s="65">
        <v>14.6</v>
      </c>
      <c r="J61" s="65">
        <v>14.6</v>
      </c>
      <c r="K61" s="7">
        <f t="shared" si="2"/>
        <v>0</v>
      </c>
      <c r="L61" s="65">
        <v>466470</v>
      </c>
      <c r="M61" s="65">
        <v>466470</v>
      </c>
      <c r="N61" s="28">
        <f t="shared" si="3"/>
        <v>0</v>
      </c>
      <c r="O61" s="14"/>
      <c r="P61" s="14"/>
      <c r="Q61" s="9">
        <f t="shared" si="0"/>
        <v>0</v>
      </c>
      <c r="R61" s="15"/>
      <c r="S61" s="16"/>
    </row>
    <row r="62" spans="1:19" x14ac:dyDescent="0.2">
      <c r="A62" s="5">
        <v>42916</v>
      </c>
      <c r="B62" s="13" t="s">
        <v>58</v>
      </c>
      <c r="C62" s="13"/>
      <c r="D62" s="63" t="s">
        <v>157</v>
      </c>
      <c r="E62" s="63" t="s">
        <v>158</v>
      </c>
      <c r="F62" s="64">
        <v>26789</v>
      </c>
      <c r="G62" s="64">
        <v>26789</v>
      </c>
      <c r="H62" s="9">
        <f t="shared" si="1"/>
        <v>0</v>
      </c>
      <c r="I62" s="65">
        <v>17.329999999999998</v>
      </c>
      <c r="J62" s="65">
        <v>17.329999999999998</v>
      </c>
      <c r="K62" s="7">
        <f t="shared" si="2"/>
        <v>0</v>
      </c>
      <c r="L62" s="65">
        <v>464253.37</v>
      </c>
      <c r="M62" s="65">
        <v>464253.37</v>
      </c>
      <c r="N62" s="28">
        <f t="shared" si="3"/>
        <v>0</v>
      </c>
      <c r="O62" s="14">
        <v>2025.86</v>
      </c>
      <c r="P62" s="14">
        <v>2025.86</v>
      </c>
      <c r="Q62" s="9">
        <f t="shared" si="0"/>
        <v>0</v>
      </c>
      <c r="R62" s="15"/>
      <c r="S62" s="16"/>
    </row>
    <row r="63" spans="1:19" x14ac:dyDescent="0.2">
      <c r="A63" s="5">
        <v>42916</v>
      </c>
      <c r="B63" s="6" t="s">
        <v>58</v>
      </c>
      <c r="C63" s="13"/>
      <c r="D63" s="63" t="s">
        <v>159</v>
      </c>
      <c r="E63" s="63" t="s">
        <v>160</v>
      </c>
      <c r="F63" s="64">
        <v>6974.01</v>
      </c>
      <c r="G63" s="64">
        <v>6974.01</v>
      </c>
      <c r="H63" s="9">
        <f t="shared" si="1"/>
        <v>0</v>
      </c>
      <c r="I63" s="65">
        <v>0.76705000000000001</v>
      </c>
      <c r="J63" s="65">
        <v>0.76705000000000001</v>
      </c>
      <c r="K63" s="7">
        <f t="shared" si="2"/>
        <v>0</v>
      </c>
      <c r="L63" s="65">
        <v>5349.41</v>
      </c>
      <c r="M63" s="65">
        <v>5349.41</v>
      </c>
      <c r="N63" s="28">
        <f t="shared" si="3"/>
        <v>0</v>
      </c>
      <c r="O63" s="14"/>
      <c r="P63" s="14"/>
      <c r="Q63" s="9">
        <f t="shared" si="0"/>
        <v>0</v>
      </c>
      <c r="R63" s="15"/>
      <c r="S63" s="16"/>
    </row>
    <row r="64" spans="1:19" x14ac:dyDescent="0.2">
      <c r="A64" s="5">
        <v>42916</v>
      </c>
      <c r="B64" s="13" t="s">
        <v>58</v>
      </c>
      <c r="C64" s="13"/>
      <c r="D64" s="63" t="s">
        <v>161</v>
      </c>
      <c r="E64" s="63" t="s">
        <v>162</v>
      </c>
      <c r="F64" s="64">
        <v>62963.42</v>
      </c>
      <c r="G64" s="64">
        <v>62963.42</v>
      </c>
      <c r="H64" s="9">
        <f t="shared" si="1"/>
        <v>0</v>
      </c>
      <c r="I64" s="65">
        <v>1.14055</v>
      </c>
      <c r="J64" s="65">
        <v>1.14055</v>
      </c>
      <c r="K64" s="7">
        <f t="shared" si="2"/>
        <v>0</v>
      </c>
      <c r="L64" s="65">
        <v>71812.929999999993</v>
      </c>
      <c r="M64" s="65">
        <v>71812.929999999993</v>
      </c>
      <c r="N64" s="28">
        <f t="shared" si="3"/>
        <v>0</v>
      </c>
      <c r="O64" s="14"/>
      <c r="P64" s="14"/>
      <c r="Q64" s="9">
        <f t="shared" si="0"/>
        <v>0</v>
      </c>
      <c r="R64" s="15"/>
      <c r="S64" s="16"/>
    </row>
    <row r="65" spans="1:19" x14ac:dyDescent="0.2">
      <c r="A65" s="5">
        <v>42916</v>
      </c>
      <c r="B65" s="6" t="s">
        <v>58</v>
      </c>
      <c r="C65" s="13"/>
      <c r="D65" s="63" t="s">
        <v>163</v>
      </c>
      <c r="E65" s="63" t="s">
        <v>164</v>
      </c>
      <c r="F65" s="64">
        <v>41226</v>
      </c>
      <c r="G65" s="64">
        <v>41226</v>
      </c>
      <c r="H65" s="9">
        <f t="shared" si="1"/>
        <v>0</v>
      </c>
      <c r="I65" s="65">
        <v>38.19</v>
      </c>
      <c r="J65" s="65">
        <v>38.19</v>
      </c>
      <c r="K65" s="7">
        <f t="shared" si="2"/>
        <v>0</v>
      </c>
      <c r="L65" s="65">
        <v>1574420.94</v>
      </c>
      <c r="M65" s="65">
        <v>1574420.94</v>
      </c>
      <c r="N65" s="28">
        <f t="shared" si="3"/>
        <v>0</v>
      </c>
      <c r="O65" s="14"/>
      <c r="P65" s="14"/>
      <c r="Q65" s="9">
        <f t="shared" si="0"/>
        <v>0</v>
      </c>
      <c r="R65" s="15"/>
      <c r="S65" s="16"/>
    </row>
    <row r="66" spans="1:19" x14ac:dyDescent="0.2">
      <c r="A66" s="5">
        <v>42916</v>
      </c>
      <c r="B66" s="13" t="s">
        <v>58</v>
      </c>
      <c r="C66" s="13"/>
      <c r="D66" s="63" t="s">
        <v>165</v>
      </c>
      <c r="E66" s="63" t="s">
        <v>166</v>
      </c>
      <c r="F66" s="64">
        <v>38400</v>
      </c>
      <c r="G66" s="64">
        <v>38400</v>
      </c>
      <c r="H66" s="9">
        <f t="shared" si="1"/>
        <v>0</v>
      </c>
      <c r="I66" s="65">
        <v>22.241011</v>
      </c>
      <c r="J66" s="65">
        <v>22.241011</v>
      </c>
      <c r="K66" s="7">
        <f t="shared" si="2"/>
        <v>0</v>
      </c>
      <c r="L66" s="65">
        <v>854054.82</v>
      </c>
      <c r="M66" s="65">
        <v>854054.82</v>
      </c>
      <c r="N66" s="28">
        <f t="shared" si="3"/>
        <v>0</v>
      </c>
      <c r="O66" s="14"/>
      <c r="P66" s="14"/>
      <c r="Q66" s="9">
        <f t="shared" si="0"/>
        <v>0</v>
      </c>
      <c r="R66" s="15"/>
      <c r="S66" s="16"/>
    </row>
    <row r="67" spans="1:19" x14ac:dyDescent="0.2">
      <c r="A67" s="5">
        <v>42916</v>
      </c>
      <c r="B67" s="6" t="s">
        <v>58</v>
      </c>
      <c r="C67" s="13"/>
      <c r="D67" s="63" t="s">
        <v>167</v>
      </c>
      <c r="E67" s="63" t="s">
        <v>168</v>
      </c>
      <c r="F67" s="64">
        <v>18000</v>
      </c>
      <c r="G67" s="64">
        <v>18000</v>
      </c>
      <c r="H67" s="9">
        <f t="shared" si="1"/>
        <v>0</v>
      </c>
      <c r="I67" s="65">
        <v>52.681041999999998</v>
      </c>
      <c r="J67" s="65">
        <v>52.681041999999998</v>
      </c>
      <c r="K67" s="7">
        <f t="shared" si="2"/>
        <v>0</v>
      </c>
      <c r="L67" s="65">
        <v>948258.76</v>
      </c>
      <c r="M67" s="65">
        <v>948258.76</v>
      </c>
      <c r="N67" s="28">
        <f t="shared" si="3"/>
        <v>0</v>
      </c>
      <c r="O67" s="14"/>
      <c r="P67" s="14"/>
      <c r="Q67" s="9">
        <f t="shared" si="0"/>
        <v>0</v>
      </c>
      <c r="R67" s="15"/>
      <c r="S67" s="16"/>
    </row>
    <row r="68" spans="1:19" x14ac:dyDescent="0.2">
      <c r="A68" s="5">
        <v>42916</v>
      </c>
      <c r="B68" s="13" t="s">
        <v>58</v>
      </c>
      <c r="C68" s="13"/>
      <c r="D68" s="63" t="s">
        <v>169</v>
      </c>
      <c r="E68" s="63" t="s">
        <v>170</v>
      </c>
      <c r="F68" s="64">
        <v>2300</v>
      </c>
      <c r="G68" s="64">
        <v>2300</v>
      </c>
      <c r="H68" s="9">
        <f t="shared" si="1"/>
        <v>0</v>
      </c>
      <c r="I68" s="65">
        <v>20.329999999999998</v>
      </c>
      <c r="J68" s="65">
        <v>20.329999999999998</v>
      </c>
      <c r="K68" s="7">
        <f t="shared" si="2"/>
        <v>0</v>
      </c>
      <c r="L68" s="65">
        <v>46759</v>
      </c>
      <c r="M68" s="65">
        <v>46759</v>
      </c>
      <c r="N68" s="28">
        <f t="shared" si="3"/>
        <v>0</v>
      </c>
      <c r="O68" s="14"/>
      <c r="P68" s="14"/>
      <c r="Q68" s="9">
        <f t="shared" si="0"/>
        <v>0</v>
      </c>
      <c r="R68" s="15"/>
      <c r="S68" s="16"/>
    </row>
    <row r="69" spans="1:19" x14ac:dyDescent="0.2">
      <c r="A69" s="5">
        <v>42916</v>
      </c>
      <c r="B69" s="6" t="s">
        <v>58</v>
      </c>
      <c r="C69" s="13"/>
      <c r="D69" s="63" t="s">
        <v>171</v>
      </c>
      <c r="E69" s="63" t="s">
        <v>172</v>
      </c>
      <c r="F69" s="64">
        <v>8885</v>
      </c>
      <c r="G69" s="64">
        <v>8885</v>
      </c>
      <c r="H69" s="9">
        <f t="shared" si="1"/>
        <v>0</v>
      </c>
      <c r="I69" s="65">
        <v>3.92</v>
      </c>
      <c r="J69" s="65">
        <v>3.92</v>
      </c>
      <c r="K69" s="7">
        <f t="shared" si="2"/>
        <v>0</v>
      </c>
      <c r="L69" s="65">
        <v>34829.199999999997</v>
      </c>
      <c r="M69" s="65">
        <v>34829.199999999997</v>
      </c>
      <c r="N69" s="28">
        <f t="shared" si="3"/>
        <v>0</v>
      </c>
      <c r="O69" s="14"/>
      <c r="P69" s="14"/>
      <c r="Q69" s="9">
        <f t="shared" si="0"/>
        <v>0</v>
      </c>
      <c r="R69" s="15"/>
      <c r="S69" s="16"/>
    </row>
    <row r="70" spans="1:19" x14ac:dyDescent="0.2">
      <c r="A70" s="5">
        <v>42916</v>
      </c>
      <c r="B70" s="13" t="s">
        <v>58</v>
      </c>
      <c r="C70" s="13"/>
      <c r="D70" s="63" t="s">
        <v>173</v>
      </c>
      <c r="E70" s="63" t="s">
        <v>174</v>
      </c>
      <c r="F70" s="64">
        <v>20440</v>
      </c>
      <c r="G70" s="64">
        <v>20440</v>
      </c>
      <c r="H70" s="9">
        <f t="shared" si="1"/>
        <v>0</v>
      </c>
      <c r="I70" s="65">
        <v>20.29</v>
      </c>
      <c r="J70" s="65">
        <v>20.29</v>
      </c>
      <c r="K70" s="7">
        <f t="shared" si="2"/>
        <v>0</v>
      </c>
      <c r="L70" s="65">
        <v>414727.6</v>
      </c>
      <c r="M70" s="65">
        <v>414727.6</v>
      </c>
      <c r="N70" s="28">
        <f t="shared" si="3"/>
        <v>0</v>
      </c>
      <c r="O70" s="14"/>
      <c r="P70" s="14"/>
      <c r="Q70" s="9">
        <f t="shared" si="0"/>
        <v>0</v>
      </c>
      <c r="R70" s="15"/>
      <c r="S70" s="16"/>
    </row>
    <row r="71" spans="1:19" x14ac:dyDescent="0.2">
      <c r="A71" s="5">
        <v>42916</v>
      </c>
      <c r="B71" s="6" t="s">
        <v>58</v>
      </c>
      <c r="C71" s="13"/>
      <c r="D71" s="63" t="s">
        <v>175</v>
      </c>
      <c r="E71" s="63" t="s">
        <v>176</v>
      </c>
      <c r="F71" s="64">
        <v>69969</v>
      </c>
      <c r="G71" s="64">
        <v>69969</v>
      </c>
      <c r="H71" s="9">
        <f t="shared" si="1"/>
        <v>0</v>
      </c>
      <c r="I71" s="65">
        <v>21.79</v>
      </c>
      <c r="J71" s="65">
        <v>21.79</v>
      </c>
      <c r="K71" s="7">
        <f t="shared" si="2"/>
        <v>0</v>
      </c>
      <c r="L71" s="65">
        <v>1524624.51</v>
      </c>
      <c r="M71" s="65">
        <v>1524624.51</v>
      </c>
      <c r="N71" s="28">
        <f t="shared" si="3"/>
        <v>0</v>
      </c>
      <c r="O71" s="14">
        <v>3806.25</v>
      </c>
      <c r="P71" s="14">
        <v>3806.25</v>
      </c>
      <c r="Q71" s="9">
        <f t="shared" si="0"/>
        <v>0</v>
      </c>
      <c r="R71" s="15"/>
      <c r="S71" s="16"/>
    </row>
    <row r="72" spans="1:19" x14ac:dyDescent="0.2">
      <c r="A72" s="5">
        <v>42916</v>
      </c>
      <c r="B72" s="13" t="s">
        <v>58</v>
      </c>
      <c r="C72" s="13"/>
      <c r="D72" s="63" t="s">
        <v>177</v>
      </c>
      <c r="E72" s="63" t="s">
        <v>178</v>
      </c>
      <c r="F72" s="64">
        <v>20760</v>
      </c>
      <c r="G72" s="64">
        <v>20760</v>
      </c>
      <c r="H72" s="9">
        <f t="shared" si="1"/>
        <v>0</v>
      </c>
      <c r="I72" s="65">
        <v>31.54</v>
      </c>
      <c r="J72" s="65">
        <v>31.54</v>
      </c>
      <c r="K72" s="7">
        <f t="shared" si="2"/>
        <v>0</v>
      </c>
      <c r="L72" s="65">
        <v>654770.4</v>
      </c>
      <c r="M72" s="65">
        <v>654770.4</v>
      </c>
      <c r="N72" s="28">
        <f t="shared" si="3"/>
        <v>0</v>
      </c>
      <c r="O72" s="54"/>
      <c r="P72" s="54"/>
      <c r="Q72" s="9">
        <f t="shared" si="0"/>
        <v>0</v>
      </c>
      <c r="R72" s="15"/>
      <c r="S72" s="16"/>
    </row>
    <row r="73" spans="1:19" ht="13.5" thickBot="1" x14ac:dyDescent="0.25">
      <c r="A73" s="5">
        <v>42916</v>
      </c>
      <c r="B73" s="6" t="s">
        <v>58</v>
      </c>
      <c r="C73" s="17"/>
      <c r="D73" s="63" t="s">
        <v>179</v>
      </c>
      <c r="E73" s="63" t="s">
        <v>180</v>
      </c>
      <c r="F73" s="64">
        <v>8600.83</v>
      </c>
      <c r="G73" s="64">
        <v>8600.83</v>
      </c>
      <c r="H73" s="19">
        <f>F73-G73</f>
        <v>0</v>
      </c>
      <c r="I73" s="65">
        <v>1.2989489999999999</v>
      </c>
      <c r="J73" s="65">
        <v>1.2989489999999999</v>
      </c>
      <c r="K73" s="18">
        <f>I73-J73</f>
        <v>0</v>
      </c>
      <c r="L73" s="65">
        <v>11172.04</v>
      </c>
      <c r="M73" s="65">
        <v>11172.04</v>
      </c>
      <c r="N73" s="18">
        <f t="shared" si="3"/>
        <v>0</v>
      </c>
      <c r="O73" s="54"/>
      <c r="P73" s="54"/>
      <c r="Q73" s="19">
        <f>O73-P73</f>
        <v>0</v>
      </c>
      <c r="R73" s="20"/>
      <c r="S73" s="21"/>
    </row>
    <row r="74" spans="1:19" ht="13.5" thickBot="1" x14ac:dyDescent="0.25">
      <c r="A74" s="5">
        <v>42916</v>
      </c>
      <c r="B74" s="13" t="s">
        <v>58</v>
      </c>
      <c r="D74" s="63" t="s">
        <v>181</v>
      </c>
      <c r="E74" s="63" t="s">
        <v>182</v>
      </c>
      <c r="F74" s="64">
        <v>22900</v>
      </c>
      <c r="G74" s="64">
        <v>22900</v>
      </c>
      <c r="H74" s="9">
        <f t="shared" si="1"/>
        <v>0</v>
      </c>
      <c r="I74" s="65">
        <v>36.979351999999999</v>
      </c>
      <c r="J74" s="65">
        <v>36.979351999999999</v>
      </c>
      <c r="K74" s="7">
        <f t="shared" si="2"/>
        <v>0</v>
      </c>
      <c r="L74" s="65">
        <v>846827.16</v>
      </c>
      <c r="M74" s="65">
        <v>846827.16</v>
      </c>
      <c r="N74" s="18">
        <f t="shared" si="3"/>
        <v>0</v>
      </c>
      <c r="O74" s="55"/>
      <c r="P74" s="55"/>
      <c r="Q74" s="19">
        <f t="shared" ref="Q74:Q78" si="4">O74-P74</f>
        <v>0</v>
      </c>
    </row>
    <row r="75" spans="1:19" ht="13.5" thickBot="1" x14ac:dyDescent="0.25">
      <c r="A75" s="5">
        <v>42916</v>
      </c>
      <c r="B75" s="6" t="s">
        <v>58</v>
      </c>
      <c r="C75" s="29"/>
      <c r="D75" s="63" t="s">
        <v>183</v>
      </c>
      <c r="E75" s="63" t="s">
        <v>184</v>
      </c>
      <c r="F75" s="64">
        <v>17000</v>
      </c>
      <c r="G75" s="64">
        <v>17000</v>
      </c>
      <c r="H75" s="19">
        <f t="shared" si="1"/>
        <v>0</v>
      </c>
      <c r="I75" s="65">
        <v>102.43859</v>
      </c>
      <c r="J75" s="65">
        <v>102.43859</v>
      </c>
      <c r="K75" s="7">
        <f t="shared" si="2"/>
        <v>0</v>
      </c>
      <c r="L75" s="65">
        <v>1741456.03</v>
      </c>
      <c r="M75" s="65">
        <v>1741456.03</v>
      </c>
      <c r="N75" s="18">
        <f t="shared" si="3"/>
        <v>0</v>
      </c>
      <c r="O75" s="55"/>
      <c r="P75" s="55"/>
      <c r="Q75" s="19">
        <f t="shared" si="4"/>
        <v>0</v>
      </c>
    </row>
    <row r="76" spans="1:19" ht="13.5" thickBot="1" x14ac:dyDescent="0.25">
      <c r="A76" s="5">
        <v>42916</v>
      </c>
      <c r="B76" s="13" t="s">
        <v>58</v>
      </c>
      <c r="C76" s="29"/>
      <c r="D76" s="63" t="s">
        <v>185</v>
      </c>
      <c r="E76" s="63" t="s">
        <v>186</v>
      </c>
      <c r="F76" s="64">
        <v>95122</v>
      </c>
      <c r="G76" s="64">
        <v>95122</v>
      </c>
      <c r="H76" s="9">
        <f t="shared" si="1"/>
        <v>0</v>
      </c>
      <c r="I76" s="65">
        <v>14.38</v>
      </c>
      <c r="J76" s="65">
        <v>14.38</v>
      </c>
      <c r="K76" s="18">
        <f t="shared" si="2"/>
        <v>0</v>
      </c>
      <c r="L76" s="65">
        <v>1367854.36</v>
      </c>
      <c r="M76" s="65">
        <v>1367854.36</v>
      </c>
      <c r="N76" s="18">
        <f t="shared" si="3"/>
        <v>0</v>
      </c>
      <c r="O76" s="55">
        <v>4851.22</v>
      </c>
      <c r="P76" s="55">
        <v>4851.22</v>
      </c>
      <c r="Q76" s="19">
        <f t="shared" si="4"/>
        <v>0</v>
      </c>
      <c r="S76" s="12"/>
    </row>
    <row r="77" spans="1:19" ht="13.5" thickBot="1" x14ac:dyDescent="0.25">
      <c r="A77" s="5">
        <v>42916</v>
      </c>
      <c r="B77" s="6" t="s">
        <v>58</v>
      </c>
      <c r="C77" s="29"/>
      <c r="D77" s="63" t="s">
        <v>187</v>
      </c>
      <c r="E77" s="63" t="s">
        <v>188</v>
      </c>
      <c r="F77" s="64">
        <v>67361</v>
      </c>
      <c r="G77" s="64">
        <v>67361</v>
      </c>
      <c r="H77" s="19">
        <f t="shared" si="1"/>
        <v>0</v>
      </c>
      <c r="I77" s="65">
        <v>6.04</v>
      </c>
      <c r="J77" s="65">
        <v>6.04</v>
      </c>
      <c r="K77" s="7">
        <f t="shared" si="2"/>
        <v>0</v>
      </c>
      <c r="L77" s="65">
        <v>406860.44</v>
      </c>
      <c r="M77" s="65">
        <v>406860.44</v>
      </c>
      <c r="N77" s="18">
        <f t="shared" si="3"/>
        <v>0</v>
      </c>
      <c r="O77" s="55"/>
      <c r="P77" s="55"/>
      <c r="Q77" s="19">
        <f t="shared" si="4"/>
        <v>0</v>
      </c>
    </row>
    <row r="78" spans="1:19" ht="13.5" thickBot="1" x14ac:dyDescent="0.25">
      <c r="A78" s="5">
        <v>42916</v>
      </c>
      <c r="B78" s="13" t="s">
        <v>58</v>
      </c>
      <c r="D78" s="63" t="s">
        <v>189</v>
      </c>
      <c r="E78" s="63" t="s">
        <v>190</v>
      </c>
      <c r="F78" s="64">
        <v>53517</v>
      </c>
      <c r="G78" s="64">
        <v>53517</v>
      </c>
      <c r="H78" s="9">
        <f>F78-G78</f>
        <v>0</v>
      </c>
      <c r="I78" s="65">
        <v>36.659999999999997</v>
      </c>
      <c r="J78" s="65">
        <v>36.659999999999997</v>
      </c>
      <c r="K78" s="7">
        <f>I78-J78</f>
        <v>0</v>
      </c>
      <c r="L78" s="65">
        <v>1961933.22</v>
      </c>
      <c r="M78" s="65">
        <v>1961933.22</v>
      </c>
      <c r="N78" s="18">
        <f>L78-M78</f>
        <v>0</v>
      </c>
      <c r="O78" s="55"/>
      <c r="P78" s="55"/>
      <c r="Q78" s="19">
        <f t="shared" si="4"/>
        <v>0</v>
      </c>
    </row>
    <row r="79" spans="1:19" ht="13.5" thickBot="1" x14ac:dyDescent="0.25">
      <c r="A79" s="5"/>
      <c r="B79" s="6"/>
      <c r="D79" s="63"/>
      <c r="E79" s="63"/>
      <c r="F79" s="64"/>
      <c r="G79" s="64"/>
      <c r="H79" s="19"/>
      <c r="I79" s="65"/>
      <c r="J79" s="65"/>
      <c r="K79" s="18"/>
      <c r="L79" s="65"/>
      <c r="M79" s="65"/>
      <c r="N79" s="18"/>
      <c r="O79" s="55"/>
      <c r="P79" s="55"/>
      <c r="Q79" s="19"/>
    </row>
    <row r="80" spans="1:19" ht="13.5" thickBot="1" x14ac:dyDescent="0.25">
      <c r="A80" s="5"/>
      <c r="B80" s="13"/>
      <c r="D80" s="63"/>
      <c r="E80" s="63"/>
      <c r="F80" s="64"/>
      <c r="G80" s="64"/>
      <c r="H80" s="9"/>
      <c r="I80" s="65"/>
      <c r="J80" s="65"/>
      <c r="K80" s="7"/>
      <c r="L80" s="65"/>
      <c r="M80" s="65"/>
      <c r="N80" s="18"/>
      <c r="O80" s="55"/>
      <c r="P80" s="55"/>
      <c r="Q80" s="19"/>
    </row>
    <row r="81" spans="1:17" ht="13.5" thickBot="1" x14ac:dyDescent="0.25">
      <c r="A81" s="5"/>
      <c r="B81" s="6"/>
      <c r="D81" s="63"/>
      <c r="E81" s="63"/>
      <c r="F81" s="64"/>
      <c r="G81" s="64"/>
      <c r="H81" s="19"/>
      <c r="I81" s="65"/>
      <c r="J81" s="65"/>
      <c r="K81" s="7"/>
      <c r="L81" s="65"/>
      <c r="M81" s="65"/>
      <c r="N81" s="18"/>
      <c r="O81" s="55"/>
      <c r="P81" s="55"/>
      <c r="Q81" s="19"/>
    </row>
    <row r="82" spans="1:17" ht="13.5" thickBot="1" x14ac:dyDescent="0.25">
      <c r="A82" s="5"/>
      <c r="B82" s="13"/>
      <c r="D82" s="63"/>
      <c r="E82" s="63"/>
      <c r="F82" s="64"/>
      <c r="G82" s="64"/>
      <c r="H82" s="9"/>
      <c r="I82" s="65"/>
      <c r="J82" s="65"/>
      <c r="K82" s="18"/>
      <c r="L82" s="65"/>
      <c r="M82" s="65"/>
      <c r="N82" s="18"/>
      <c r="O82" s="56"/>
      <c r="P82" s="56"/>
    </row>
    <row r="83" spans="1:17" x14ac:dyDescent="0.2">
      <c r="I83"/>
      <c r="J83"/>
      <c r="L83"/>
      <c r="M83"/>
    </row>
    <row r="84" spans="1:17" x14ac:dyDescent="0.2">
      <c r="I84"/>
      <c r="J84"/>
      <c r="L84"/>
      <c r="M84"/>
    </row>
    <row r="85" spans="1:17" x14ac:dyDescent="0.2">
      <c r="I85"/>
      <c r="J85"/>
      <c r="L85"/>
      <c r="M85"/>
    </row>
    <row r="86" spans="1:17" x14ac:dyDescent="0.2">
      <c r="I86"/>
      <c r="J86"/>
      <c r="L86"/>
      <c r="M86"/>
    </row>
    <row r="87" spans="1:17" x14ac:dyDescent="0.2">
      <c r="I87"/>
      <c r="J87"/>
      <c r="L87"/>
      <c r="M87"/>
    </row>
    <row r="88" spans="1:17" x14ac:dyDescent="0.2">
      <c r="I88"/>
      <c r="J88"/>
      <c r="L88"/>
      <c r="M88"/>
    </row>
    <row r="89" spans="1:17" x14ac:dyDescent="0.2">
      <c r="I89"/>
      <c r="J89"/>
      <c r="L89"/>
      <c r="M89"/>
    </row>
    <row r="90" spans="1:17" x14ac:dyDescent="0.2">
      <c r="I90"/>
      <c r="J90"/>
      <c r="L90"/>
      <c r="M90"/>
    </row>
    <row r="91" spans="1:17" x14ac:dyDescent="0.2">
      <c r="I91"/>
      <c r="J91"/>
      <c r="L91"/>
      <c r="M91"/>
    </row>
    <row r="92" spans="1:17" x14ac:dyDescent="0.2">
      <c r="I92"/>
      <c r="J92"/>
      <c r="L92"/>
      <c r="M92"/>
    </row>
    <row r="93" spans="1:17" x14ac:dyDescent="0.2">
      <c r="I93"/>
      <c r="J93"/>
      <c r="L93"/>
      <c r="M93"/>
    </row>
    <row r="94" spans="1:17" x14ac:dyDescent="0.2">
      <c r="I94"/>
      <c r="J94"/>
      <c r="L94"/>
      <c r="M94"/>
    </row>
    <row r="95" spans="1:17" x14ac:dyDescent="0.2">
      <c r="I95"/>
      <c r="J95"/>
      <c r="L95"/>
      <c r="M95"/>
    </row>
    <row r="96" spans="1:17" x14ac:dyDescent="0.2">
      <c r="I96"/>
      <c r="J96"/>
      <c r="L96"/>
      <c r="M96"/>
    </row>
    <row r="97" spans="9:13" x14ac:dyDescent="0.2">
      <c r="I97"/>
      <c r="J97"/>
      <c r="L97"/>
      <c r="M97"/>
    </row>
    <row r="98" spans="9:13" x14ac:dyDescent="0.2">
      <c r="I98"/>
      <c r="J98"/>
      <c r="L98"/>
      <c r="M98"/>
    </row>
    <row r="99" spans="9:13" x14ac:dyDescent="0.2">
      <c r="I99"/>
      <c r="J99"/>
      <c r="L99"/>
      <c r="M99"/>
    </row>
    <row r="100" spans="9:13" x14ac:dyDescent="0.2">
      <c r="I100"/>
      <c r="J100"/>
      <c r="L100"/>
      <c r="M100"/>
    </row>
    <row r="101" spans="9:13" x14ac:dyDescent="0.2">
      <c r="I101"/>
      <c r="J101"/>
      <c r="L101"/>
      <c r="M101"/>
    </row>
    <row r="102" spans="9:13" x14ac:dyDescent="0.2">
      <c r="I102"/>
      <c r="J102"/>
      <c r="L102"/>
      <c r="M102"/>
    </row>
    <row r="103" spans="9:13" x14ac:dyDescent="0.2">
      <c r="I103"/>
      <c r="J103"/>
      <c r="L103"/>
      <c r="M103"/>
    </row>
    <row r="104" spans="9:13" x14ac:dyDescent="0.2">
      <c r="I104"/>
      <c r="J104"/>
    </row>
    <row r="105" spans="9:13" x14ac:dyDescent="0.2">
      <c r="I105"/>
      <c r="J105"/>
    </row>
    <row r="106" spans="9:13" x14ac:dyDescent="0.2">
      <c r="I106"/>
      <c r="J106"/>
    </row>
    <row r="107" spans="9:13" x14ac:dyDescent="0.2">
      <c r="I107"/>
      <c r="J107"/>
    </row>
    <row r="108" spans="9:13" x14ac:dyDescent="0.2">
      <c r="I108"/>
      <c r="J108"/>
    </row>
    <row r="109" spans="9:13" x14ac:dyDescent="0.2">
      <c r="I109"/>
      <c r="J109"/>
    </row>
    <row r="110" spans="9:13" x14ac:dyDescent="0.2">
      <c r="I110"/>
      <c r="J110"/>
    </row>
    <row r="111" spans="9:13" x14ac:dyDescent="0.2">
      <c r="I111"/>
      <c r="J111"/>
    </row>
    <row r="112" spans="9:13" x14ac:dyDescent="0.2">
      <c r="I112"/>
      <c r="J112"/>
    </row>
    <row r="113" spans="9:10" x14ac:dyDescent="0.2">
      <c r="I113"/>
      <c r="J113"/>
    </row>
    <row r="114" spans="9:10" x14ac:dyDescent="0.2">
      <c r="I114"/>
      <c r="J114"/>
    </row>
    <row r="115" spans="9:10" x14ac:dyDescent="0.2">
      <c r="I115"/>
      <c r="J115"/>
    </row>
    <row r="116" spans="9:10" x14ac:dyDescent="0.2">
      <c r="I116"/>
      <c r="J116"/>
    </row>
    <row r="117" spans="9:10" x14ac:dyDescent="0.2">
      <c r="I117"/>
      <c r="J117"/>
    </row>
    <row r="118" spans="9:10" x14ac:dyDescent="0.2">
      <c r="I118"/>
      <c r="J118"/>
    </row>
    <row r="119" spans="9:10" x14ac:dyDescent="0.2">
      <c r="I119"/>
      <c r="J119"/>
    </row>
    <row r="120" spans="9:10" x14ac:dyDescent="0.2">
      <c r="I120"/>
      <c r="J120"/>
    </row>
    <row r="121" spans="9:10" x14ac:dyDescent="0.2">
      <c r="I121"/>
      <c r="J121"/>
    </row>
    <row r="122" spans="9:10" x14ac:dyDescent="0.2">
      <c r="I122"/>
      <c r="J122"/>
    </row>
    <row r="123" spans="9:10" x14ac:dyDescent="0.2">
      <c r="I123"/>
      <c r="J123"/>
    </row>
    <row r="124" spans="9:10" x14ac:dyDescent="0.2">
      <c r="I124"/>
      <c r="J124"/>
    </row>
    <row r="125" spans="9:10" x14ac:dyDescent="0.2">
      <c r="I125"/>
      <c r="J125"/>
    </row>
    <row r="126" spans="9:10" x14ac:dyDescent="0.2">
      <c r="I126"/>
      <c r="J126"/>
    </row>
    <row r="127" spans="9:10" x14ac:dyDescent="0.2">
      <c r="I127"/>
      <c r="J127"/>
    </row>
    <row r="128" spans="9:10" x14ac:dyDescent="0.2">
      <c r="I128"/>
      <c r="J128"/>
    </row>
    <row r="129" spans="9:10" x14ac:dyDescent="0.2">
      <c r="I129"/>
      <c r="J129"/>
    </row>
    <row r="130" spans="9:10" x14ac:dyDescent="0.2">
      <c r="I130"/>
      <c r="J130"/>
    </row>
    <row r="131" spans="9:10" x14ac:dyDescent="0.2">
      <c r="I131"/>
      <c r="J131"/>
    </row>
    <row r="132" spans="9:10" x14ac:dyDescent="0.2">
      <c r="I132"/>
      <c r="J132"/>
    </row>
  </sheetData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G2:K2"/>
    <mergeCell ref="H3:K3"/>
    <mergeCell ref="H4:K4"/>
    <mergeCell ref="H5:K5"/>
    <mergeCell ref="G6:K6"/>
    <mergeCell ref="B7:E9"/>
    <mergeCell ref="H7:K9"/>
    <mergeCell ref="A2:E2"/>
    <mergeCell ref="A6:E6"/>
    <mergeCell ref="B3:E3"/>
    <mergeCell ref="B4:E4"/>
    <mergeCell ref="B5:E5"/>
    <mergeCell ref="M2:Q2"/>
    <mergeCell ref="N3:Q3"/>
    <mergeCell ref="N4:Q4"/>
    <mergeCell ref="N5:Q5"/>
    <mergeCell ref="M6:Q6"/>
  </mergeCells>
  <phoneticPr fontId="2" type="noConversion"/>
  <dataValidations count="1">
    <dataValidation type="list" allowBlank="1" showInputMessage="1" showErrorMessage="1" sqref="C13:C73">
      <formula1>$C$76:$F$76</formula1>
    </dataValidation>
  </dataValidations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71"/>
  <sheetViews>
    <sheetView workbookViewId="0">
      <selection activeCell="C18" sqref="C18"/>
    </sheetView>
  </sheetViews>
  <sheetFormatPr defaultRowHeight="12.75" x14ac:dyDescent="0.2"/>
  <cols>
    <col min="1" max="1" width="36.710937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62" t="s">
        <v>191</v>
      </c>
      <c r="B1" s="62" t="s">
        <v>192</v>
      </c>
      <c r="C1" s="59" t="s">
        <v>193</v>
      </c>
      <c r="D1" s="59" t="s">
        <v>194</v>
      </c>
      <c r="E1" s="62" t="s">
        <v>195</v>
      </c>
      <c r="F1" s="59" t="s">
        <v>196</v>
      </c>
      <c r="G1" s="59" t="s">
        <v>197</v>
      </c>
      <c r="H1" s="62" t="s">
        <v>198</v>
      </c>
    </row>
    <row r="2" spans="1:8" x14ac:dyDescent="0.2">
      <c r="A2" s="63" t="s">
        <v>59</v>
      </c>
      <c r="B2" s="63" t="s">
        <v>60</v>
      </c>
      <c r="C2" s="64">
        <v>1753960.17</v>
      </c>
      <c r="D2" s="65">
        <v>1753960.17</v>
      </c>
      <c r="E2" s="63" t="s">
        <v>126</v>
      </c>
      <c r="F2" s="65">
        <v>100</v>
      </c>
      <c r="G2" s="65">
        <v>1753960.17</v>
      </c>
      <c r="H2" s="63" t="s">
        <v>126</v>
      </c>
    </row>
    <row r="3" spans="1:8" x14ac:dyDescent="0.2">
      <c r="A3" s="63" t="s">
        <v>61</v>
      </c>
      <c r="B3" s="63" t="s">
        <v>62</v>
      </c>
      <c r="C3" s="64">
        <v>11344</v>
      </c>
      <c r="D3" s="65">
        <v>970135.78</v>
      </c>
      <c r="E3" s="63" t="s">
        <v>162</v>
      </c>
      <c r="F3" s="65">
        <v>89.521766999999997</v>
      </c>
      <c r="G3" s="65">
        <v>1015534.93</v>
      </c>
      <c r="H3" s="63" t="s">
        <v>126</v>
      </c>
    </row>
    <row r="4" spans="1:8" x14ac:dyDescent="0.2">
      <c r="A4" s="63" t="s">
        <v>63</v>
      </c>
      <c r="B4" s="63" t="s">
        <v>64</v>
      </c>
      <c r="C4" s="64">
        <v>13600</v>
      </c>
      <c r="D4" s="65">
        <v>918873.64</v>
      </c>
      <c r="E4" s="63" t="s">
        <v>124</v>
      </c>
      <c r="F4" s="65">
        <v>65.770736999999997</v>
      </c>
      <c r="G4" s="65">
        <v>894482.02</v>
      </c>
      <c r="H4" s="63" t="s">
        <v>126</v>
      </c>
    </row>
    <row r="5" spans="1:8" x14ac:dyDescent="0.2">
      <c r="A5" s="63" t="s">
        <v>65</v>
      </c>
      <c r="B5" s="63" t="s">
        <v>66</v>
      </c>
      <c r="C5" s="64">
        <v>10100</v>
      </c>
      <c r="D5" s="65">
        <v>946033</v>
      </c>
      <c r="E5" s="63" t="s">
        <v>126</v>
      </c>
      <c r="F5" s="65">
        <v>104.67</v>
      </c>
      <c r="G5" s="65">
        <v>1057167</v>
      </c>
      <c r="H5" s="63" t="s">
        <v>126</v>
      </c>
    </row>
    <row r="6" spans="1:8" x14ac:dyDescent="0.2">
      <c r="A6" s="63" t="s">
        <v>67</v>
      </c>
      <c r="B6" s="63" t="s">
        <v>68</v>
      </c>
      <c r="C6" s="64">
        <v>135719</v>
      </c>
      <c r="D6" s="65">
        <v>883705.23</v>
      </c>
      <c r="E6" s="63" t="s">
        <v>126</v>
      </c>
      <c r="F6" s="65">
        <v>7.17</v>
      </c>
      <c r="G6" s="65">
        <v>973105.23</v>
      </c>
      <c r="H6" s="63" t="s">
        <v>126</v>
      </c>
    </row>
    <row r="7" spans="1:8" x14ac:dyDescent="0.2">
      <c r="A7" s="63" t="s">
        <v>69</v>
      </c>
      <c r="B7" s="63" t="s">
        <v>70</v>
      </c>
      <c r="C7" s="64">
        <v>12661</v>
      </c>
      <c r="D7" s="65">
        <v>857822.5</v>
      </c>
      <c r="E7" s="63" t="s">
        <v>126</v>
      </c>
      <c r="F7" s="65">
        <v>76.52</v>
      </c>
      <c r="G7" s="65">
        <v>968819.72</v>
      </c>
      <c r="H7" s="63" t="s">
        <v>126</v>
      </c>
    </row>
    <row r="8" spans="1:8" x14ac:dyDescent="0.2">
      <c r="A8" s="63" t="s">
        <v>71</v>
      </c>
      <c r="B8" s="63" t="s">
        <v>72</v>
      </c>
      <c r="C8" s="64">
        <v>11214</v>
      </c>
      <c r="D8" s="65">
        <v>377149.52</v>
      </c>
      <c r="E8" s="63" t="s">
        <v>126</v>
      </c>
      <c r="F8" s="65">
        <v>39.04</v>
      </c>
      <c r="G8" s="65">
        <v>437794.56</v>
      </c>
      <c r="H8" s="63" t="s">
        <v>126</v>
      </c>
    </row>
    <row r="9" spans="1:8" x14ac:dyDescent="0.2">
      <c r="A9" s="63" t="s">
        <v>73</v>
      </c>
      <c r="B9" s="63" t="s">
        <v>74</v>
      </c>
      <c r="C9" s="64">
        <v>20628</v>
      </c>
      <c r="D9" s="65">
        <v>1236741.32</v>
      </c>
      <c r="E9" s="63" t="s">
        <v>162</v>
      </c>
      <c r="F9" s="65">
        <v>67.281042999999997</v>
      </c>
      <c r="G9" s="65">
        <v>1387873.35</v>
      </c>
      <c r="H9" s="63" t="s">
        <v>126</v>
      </c>
    </row>
    <row r="10" spans="1:8" x14ac:dyDescent="0.2">
      <c r="A10" s="63" t="s">
        <v>75</v>
      </c>
      <c r="B10" s="63" t="s">
        <v>76</v>
      </c>
      <c r="C10" s="64">
        <v>5607</v>
      </c>
      <c r="D10" s="65">
        <v>434901.51</v>
      </c>
      <c r="E10" s="63" t="s">
        <v>126</v>
      </c>
      <c r="F10" s="65">
        <v>77.930000000000007</v>
      </c>
      <c r="G10" s="65">
        <v>436953.51</v>
      </c>
      <c r="H10" s="63" t="s">
        <v>126</v>
      </c>
    </row>
    <row r="11" spans="1:8" x14ac:dyDescent="0.2">
      <c r="A11" s="63" t="s">
        <v>77</v>
      </c>
      <c r="B11" s="63" t="s">
        <v>78</v>
      </c>
      <c r="C11" s="64">
        <v>13944</v>
      </c>
      <c r="D11" s="65">
        <v>1367877.11</v>
      </c>
      <c r="E11" s="63" t="s">
        <v>126</v>
      </c>
      <c r="F11" s="65">
        <v>123.75</v>
      </c>
      <c r="G11" s="65">
        <v>1725570</v>
      </c>
      <c r="H11" s="63" t="s">
        <v>126</v>
      </c>
    </row>
    <row r="12" spans="1:8" x14ac:dyDescent="0.2">
      <c r="A12" s="63" t="s">
        <v>79</v>
      </c>
      <c r="B12" s="63" t="s">
        <v>80</v>
      </c>
      <c r="C12" s="64">
        <v>20647</v>
      </c>
      <c r="D12" s="65">
        <v>1000395.87</v>
      </c>
      <c r="E12" s="63" t="s">
        <v>126</v>
      </c>
      <c r="F12" s="65">
        <v>51.07</v>
      </c>
      <c r="G12" s="65">
        <v>1054442.29</v>
      </c>
      <c r="H12" s="63" t="s">
        <v>126</v>
      </c>
    </row>
    <row r="13" spans="1:8" x14ac:dyDescent="0.2">
      <c r="A13" s="63" t="s">
        <v>81</v>
      </c>
      <c r="B13" s="63" t="s">
        <v>82</v>
      </c>
      <c r="C13" s="64">
        <v>374651.07</v>
      </c>
      <c r="D13" s="65">
        <v>41753.85</v>
      </c>
      <c r="E13" s="63" t="s">
        <v>82</v>
      </c>
      <c r="F13" s="65">
        <v>0.11856</v>
      </c>
      <c r="G13" s="65">
        <v>44418.62</v>
      </c>
      <c r="H13" s="63" t="s">
        <v>126</v>
      </c>
    </row>
    <row r="14" spans="1:8" x14ac:dyDescent="0.2">
      <c r="A14" s="63" t="s">
        <v>83</v>
      </c>
      <c r="B14" s="63" t="s">
        <v>84</v>
      </c>
      <c r="C14" s="64">
        <v>3926.87</v>
      </c>
      <c r="D14" s="65">
        <v>4026.32</v>
      </c>
      <c r="E14" s="63" t="s">
        <v>84</v>
      </c>
      <c r="F14" s="65">
        <v>1.0442229999999999</v>
      </c>
      <c r="G14" s="65">
        <v>4100.53</v>
      </c>
      <c r="H14" s="63" t="s">
        <v>126</v>
      </c>
    </row>
    <row r="15" spans="1:8" x14ac:dyDescent="0.2">
      <c r="A15" s="63" t="s">
        <v>85</v>
      </c>
      <c r="B15" s="63" t="s">
        <v>86</v>
      </c>
      <c r="C15" s="64">
        <v>31924</v>
      </c>
      <c r="D15" s="65">
        <v>748801.18</v>
      </c>
      <c r="E15" s="63" t="s">
        <v>82</v>
      </c>
      <c r="F15" s="65">
        <v>24.340361999999999</v>
      </c>
      <c r="G15" s="65">
        <v>777041.72</v>
      </c>
      <c r="H15" s="63" t="s">
        <v>126</v>
      </c>
    </row>
    <row r="16" spans="1:8" x14ac:dyDescent="0.2">
      <c r="A16" s="63" t="s">
        <v>87</v>
      </c>
      <c r="B16" s="63" t="s">
        <v>88</v>
      </c>
      <c r="C16" s="64">
        <v>104143</v>
      </c>
      <c r="D16" s="65">
        <v>1224719.42</v>
      </c>
      <c r="E16" s="63" t="s">
        <v>160</v>
      </c>
      <c r="F16" s="65">
        <v>12.43388</v>
      </c>
      <c r="G16" s="65">
        <v>1294901.6000000001</v>
      </c>
      <c r="H16" s="63" t="s">
        <v>126</v>
      </c>
    </row>
    <row r="17" spans="1:8" x14ac:dyDescent="0.2">
      <c r="A17" s="63" t="s">
        <v>89</v>
      </c>
      <c r="B17" s="63" t="s">
        <v>90</v>
      </c>
      <c r="C17" s="64">
        <v>13900</v>
      </c>
      <c r="D17" s="65">
        <v>519934.8</v>
      </c>
      <c r="E17" s="63" t="s">
        <v>124</v>
      </c>
      <c r="F17" s="65">
        <v>43.075828000000001</v>
      </c>
      <c r="G17" s="65">
        <v>598754</v>
      </c>
      <c r="H17" s="63" t="s">
        <v>126</v>
      </c>
    </row>
    <row r="18" spans="1:8" x14ac:dyDescent="0.2">
      <c r="A18" s="63" t="s">
        <v>91</v>
      </c>
      <c r="B18" s="63" t="s">
        <v>92</v>
      </c>
      <c r="C18" s="64">
        <v>40885</v>
      </c>
      <c r="D18" s="65">
        <v>1356297.83</v>
      </c>
      <c r="E18" s="63" t="s">
        <v>126</v>
      </c>
      <c r="F18" s="65">
        <v>34.85</v>
      </c>
      <c r="G18" s="65">
        <v>1424842.25</v>
      </c>
      <c r="H18" s="63" t="s">
        <v>126</v>
      </c>
    </row>
    <row r="19" spans="1:8" x14ac:dyDescent="0.2">
      <c r="A19" s="63" t="s">
        <v>93</v>
      </c>
      <c r="B19" s="63" t="s">
        <v>94</v>
      </c>
      <c r="C19" s="64">
        <v>66063</v>
      </c>
      <c r="D19" s="65">
        <v>708276.87</v>
      </c>
      <c r="E19" s="63" t="s">
        <v>126</v>
      </c>
      <c r="F19" s="65">
        <v>8.8000000000000007</v>
      </c>
      <c r="G19" s="65">
        <v>581354.4</v>
      </c>
      <c r="H19" s="63" t="s">
        <v>126</v>
      </c>
    </row>
    <row r="20" spans="1:8" x14ac:dyDescent="0.2">
      <c r="A20" s="63" t="s">
        <v>95</v>
      </c>
      <c r="B20" s="63" t="s">
        <v>96</v>
      </c>
      <c r="C20" s="64">
        <v>35380</v>
      </c>
      <c r="D20" s="65">
        <v>614808.67000000004</v>
      </c>
      <c r="E20" s="63" t="s">
        <v>126</v>
      </c>
      <c r="F20" s="65">
        <v>17.79</v>
      </c>
      <c r="G20" s="65">
        <v>629410.19999999995</v>
      </c>
      <c r="H20" s="63" t="s">
        <v>126</v>
      </c>
    </row>
    <row r="21" spans="1:8" x14ac:dyDescent="0.2">
      <c r="A21" s="63" t="s">
        <v>97</v>
      </c>
      <c r="B21" s="63" t="s">
        <v>98</v>
      </c>
      <c r="C21" s="64">
        <v>6754</v>
      </c>
      <c r="D21" s="65">
        <v>1211163.8600000001</v>
      </c>
      <c r="E21" s="63" t="s">
        <v>84</v>
      </c>
      <c r="F21" s="65">
        <v>216.46739400000001</v>
      </c>
      <c r="G21" s="65">
        <v>1462020.78</v>
      </c>
      <c r="H21" s="63" t="s">
        <v>126</v>
      </c>
    </row>
    <row r="22" spans="1:8" x14ac:dyDescent="0.2">
      <c r="A22" s="63" t="s">
        <v>99</v>
      </c>
      <c r="B22" s="63" t="s">
        <v>100</v>
      </c>
      <c r="C22" s="64">
        <v>39108</v>
      </c>
      <c r="D22" s="65">
        <v>1166218.93</v>
      </c>
      <c r="E22" s="63" t="s">
        <v>180</v>
      </c>
      <c r="F22" s="65">
        <v>29.71996</v>
      </c>
      <c r="G22" s="65">
        <v>1162288.18</v>
      </c>
      <c r="H22" s="63" t="s">
        <v>126</v>
      </c>
    </row>
    <row r="23" spans="1:8" x14ac:dyDescent="0.2">
      <c r="A23" s="63" t="s">
        <v>101</v>
      </c>
      <c r="B23" s="63" t="s">
        <v>102</v>
      </c>
      <c r="C23" s="64">
        <v>14539</v>
      </c>
      <c r="D23" s="65">
        <v>819572.11</v>
      </c>
      <c r="E23" s="63" t="s">
        <v>126</v>
      </c>
      <c r="F23" s="65">
        <v>86.9</v>
      </c>
      <c r="G23" s="65">
        <v>1263439.1000000001</v>
      </c>
      <c r="H23" s="63" t="s">
        <v>126</v>
      </c>
    </row>
    <row r="24" spans="1:8" x14ac:dyDescent="0.2">
      <c r="A24" s="63" t="s">
        <v>103</v>
      </c>
      <c r="B24" s="63" t="s">
        <v>104</v>
      </c>
      <c r="C24" s="64">
        <v>33625</v>
      </c>
      <c r="D24" s="65">
        <v>641588.89</v>
      </c>
      <c r="E24" s="63" t="s">
        <v>162</v>
      </c>
      <c r="F24" s="65">
        <v>21.083065999999999</v>
      </c>
      <c r="G24" s="65">
        <v>708918.11</v>
      </c>
      <c r="H24" s="63" t="s">
        <v>126</v>
      </c>
    </row>
    <row r="25" spans="1:8" x14ac:dyDescent="0.2">
      <c r="A25" s="63" t="s">
        <v>105</v>
      </c>
      <c r="B25" s="63" t="s">
        <v>106</v>
      </c>
      <c r="C25" s="64">
        <v>136245</v>
      </c>
      <c r="D25" s="65">
        <v>757474.62</v>
      </c>
      <c r="E25" s="63" t="s">
        <v>126</v>
      </c>
      <c r="F25" s="65">
        <v>6.16</v>
      </c>
      <c r="G25" s="65">
        <v>839269.2</v>
      </c>
      <c r="H25" s="63" t="s">
        <v>126</v>
      </c>
    </row>
    <row r="26" spans="1:8" x14ac:dyDescent="0.2">
      <c r="A26" s="63" t="s">
        <v>107</v>
      </c>
      <c r="B26" s="63" t="s">
        <v>108</v>
      </c>
      <c r="C26" s="64">
        <v>13734</v>
      </c>
      <c r="D26" s="65">
        <v>1154331.31</v>
      </c>
      <c r="E26" s="63" t="s">
        <v>126</v>
      </c>
      <c r="F26" s="65">
        <v>109.08</v>
      </c>
      <c r="G26" s="65">
        <v>1498104.72</v>
      </c>
      <c r="H26" s="63" t="s">
        <v>126</v>
      </c>
    </row>
    <row r="27" spans="1:8" x14ac:dyDescent="0.2">
      <c r="A27" s="63" t="s">
        <v>109</v>
      </c>
      <c r="B27" s="63" t="s">
        <v>110</v>
      </c>
      <c r="C27" s="64">
        <v>16463</v>
      </c>
      <c r="D27" s="65">
        <v>1191620.25</v>
      </c>
      <c r="E27" s="63" t="s">
        <v>162</v>
      </c>
      <c r="F27" s="65">
        <v>70.736908999999997</v>
      </c>
      <c r="G27" s="65">
        <v>1164541.74</v>
      </c>
      <c r="H27" s="63" t="s">
        <v>126</v>
      </c>
    </row>
    <row r="28" spans="1:8" x14ac:dyDescent="0.2">
      <c r="A28" s="63" t="s">
        <v>111</v>
      </c>
      <c r="B28" s="63" t="s">
        <v>112</v>
      </c>
      <c r="C28" s="64">
        <v>63692</v>
      </c>
      <c r="D28" s="65">
        <v>466415.98</v>
      </c>
      <c r="E28" s="63" t="s">
        <v>126</v>
      </c>
      <c r="F28" s="65">
        <v>6.19</v>
      </c>
      <c r="G28" s="65">
        <v>394253.48</v>
      </c>
      <c r="H28" s="63" t="s">
        <v>126</v>
      </c>
    </row>
    <row r="29" spans="1:8" x14ac:dyDescent="0.2">
      <c r="A29" s="63" t="s">
        <v>113</v>
      </c>
      <c r="B29" s="63" t="s">
        <v>114</v>
      </c>
      <c r="C29" s="64">
        <v>43721</v>
      </c>
      <c r="D29" s="65">
        <v>951816.56</v>
      </c>
      <c r="E29" s="63" t="s">
        <v>162</v>
      </c>
      <c r="F29" s="65">
        <v>21.100175</v>
      </c>
      <c r="G29" s="65">
        <v>922520.73</v>
      </c>
      <c r="H29" s="63" t="s">
        <v>126</v>
      </c>
    </row>
    <row r="30" spans="1:8" x14ac:dyDescent="0.2">
      <c r="A30" s="63" t="s">
        <v>115</v>
      </c>
      <c r="B30" s="63" t="s">
        <v>116</v>
      </c>
      <c r="C30" s="64">
        <v>22414</v>
      </c>
      <c r="D30" s="65">
        <v>412838.96</v>
      </c>
      <c r="E30" s="63" t="s">
        <v>126</v>
      </c>
      <c r="F30" s="65">
        <v>21.3</v>
      </c>
      <c r="G30" s="65">
        <v>477418.2</v>
      </c>
      <c r="H30" s="63" t="s">
        <v>126</v>
      </c>
    </row>
    <row r="31" spans="1:8" x14ac:dyDescent="0.2">
      <c r="A31" s="63" t="s">
        <v>117</v>
      </c>
      <c r="B31" s="63" t="s">
        <v>118</v>
      </c>
      <c r="C31" s="64">
        <v>6300</v>
      </c>
      <c r="D31" s="65">
        <v>953629.32</v>
      </c>
      <c r="E31" s="63" t="s">
        <v>84</v>
      </c>
      <c r="F31" s="65">
        <v>154.75382400000001</v>
      </c>
      <c r="G31" s="65">
        <v>974949.09</v>
      </c>
      <c r="H31" s="63" t="s">
        <v>126</v>
      </c>
    </row>
    <row r="32" spans="1:8" x14ac:dyDescent="0.2">
      <c r="A32" s="63" t="s">
        <v>119</v>
      </c>
      <c r="B32" s="63" t="s">
        <v>120</v>
      </c>
      <c r="C32" s="64">
        <v>27783</v>
      </c>
      <c r="D32" s="65">
        <v>1041837.72</v>
      </c>
      <c r="E32" s="63" t="s">
        <v>126</v>
      </c>
      <c r="F32" s="65">
        <v>45.78</v>
      </c>
      <c r="G32" s="65">
        <v>1271905.74</v>
      </c>
      <c r="H32" s="63" t="s">
        <v>126</v>
      </c>
    </row>
    <row r="33" spans="1:8" x14ac:dyDescent="0.2">
      <c r="A33" s="63" t="s">
        <v>121</v>
      </c>
      <c r="B33" s="63" t="s">
        <v>122</v>
      </c>
      <c r="C33" s="64">
        <v>16274</v>
      </c>
      <c r="D33" s="65">
        <v>1279439.1299999999</v>
      </c>
      <c r="E33" s="63" t="s">
        <v>126</v>
      </c>
      <c r="F33" s="65">
        <v>97.79</v>
      </c>
      <c r="G33" s="65">
        <v>1591434.46</v>
      </c>
      <c r="H33" s="63" t="s">
        <v>126</v>
      </c>
    </row>
    <row r="34" spans="1:8" x14ac:dyDescent="0.2">
      <c r="A34" s="63" t="s">
        <v>123</v>
      </c>
      <c r="B34" s="63" t="s">
        <v>124</v>
      </c>
      <c r="C34" s="64">
        <v>7931800</v>
      </c>
      <c r="D34" s="65">
        <v>71363.44</v>
      </c>
      <c r="E34" s="63" t="s">
        <v>124</v>
      </c>
      <c r="F34" s="65">
        <v>8.8999999999999999E-3</v>
      </c>
      <c r="G34" s="65">
        <v>70592.740000000005</v>
      </c>
      <c r="H34" s="63" t="s">
        <v>126</v>
      </c>
    </row>
    <row r="35" spans="1:8" x14ac:dyDescent="0.2">
      <c r="A35" s="63" t="s">
        <v>125</v>
      </c>
      <c r="B35" s="63" t="s">
        <v>126</v>
      </c>
      <c r="C35" s="64">
        <v>-8612.66</v>
      </c>
      <c r="D35" s="65">
        <v>-8612.66</v>
      </c>
      <c r="E35" s="63" t="s">
        <v>126</v>
      </c>
      <c r="F35" s="65">
        <v>1</v>
      </c>
      <c r="G35" s="65">
        <v>-8612.66</v>
      </c>
      <c r="H35" s="63" t="s">
        <v>126</v>
      </c>
    </row>
    <row r="36" spans="1:8" x14ac:dyDescent="0.2">
      <c r="A36" s="63" t="s">
        <v>127</v>
      </c>
      <c r="B36" s="63" t="s">
        <v>128</v>
      </c>
      <c r="C36" s="64">
        <v>25958</v>
      </c>
      <c r="D36" s="65">
        <v>1055991.24</v>
      </c>
      <c r="E36" s="63" t="s">
        <v>126</v>
      </c>
      <c r="F36" s="65">
        <v>46.43</v>
      </c>
      <c r="G36" s="65">
        <v>1205229.94</v>
      </c>
      <c r="H36" s="63" t="s">
        <v>126</v>
      </c>
    </row>
    <row r="37" spans="1:8" x14ac:dyDescent="0.2">
      <c r="A37" s="63" t="s">
        <v>129</v>
      </c>
      <c r="B37" s="63" t="s">
        <v>130</v>
      </c>
      <c r="C37" s="64">
        <v>33623</v>
      </c>
      <c r="D37" s="65">
        <v>645299.34</v>
      </c>
      <c r="E37" s="63" t="s">
        <v>180</v>
      </c>
      <c r="F37" s="65">
        <v>20.744219999999999</v>
      </c>
      <c r="G37" s="65">
        <v>697482.91</v>
      </c>
      <c r="H37" s="63" t="s">
        <v>126</v>
      </c>
    </row>
    <row r="38" spans="1:8" x14ac:dyDescent="0.2">
      <c r="A38" s="63" t="s">
        <v>131</v>
      </c>
      <c r="B38" s="63" t="s">
        <v>132</v>
      </c>
      <c r="C38" s="64">
        <v>27014</v>
      </c>
      <c r="D38" s="65">
        <v>976427.14</v>
      </c>
      <c r="E38" s="63" t="s">
        <v>126</v>
      </c>
      <c r="F38" s="65">
        <v>40.39</v>
      </c>
      <c r="G38" s="65">
        <v>1091095.46</v>
      </c>
      <c r="H38" s="63" t="s">
        <v>126</v>
      </c>
    </row>
    <row r="39" spans="1:8" x14ac:dyDescent="0.2">
      <c r="A39" s="63" t="s">
        <v>133</v>
      </c>
      <c r="B39" s="63" t="s">
        <v>134</v>
      </c>
      <c r="C39" s="64">
        <v>59863</v>
      </c>
      <c r="D39" s="65">
        <v>515852.82</v>
      </c>
      <c r="E39" s="63" t="s">
        <v>160</v>
      </c>
      <c r="F39" s="65">
        <v>10.094378000000001</v>
      </c>
      <c r="G39" s="65">
        <v>604279.74</v>
      </c>
      <c r="H39" s="63" t="s">
        <v>126</v>
      </c>
    </row>
    <row r="40" spans="1:8" x14ac:dyDescent="0.2">
      <c r="A40" s="63" t="s">
        <v>135</v>
      </c>
      <c r="B40" s="63" t="s">
        <v>136</v>
      </c>
      <c r="C40" s="64">
        <v>29596</v>
      </c>
      <c r="D40" s="65">
        <v>673778.04</v>
      </c>
      <c r="E40" s="63" t="s">
        <v>126</v>
      </c>
      <c r="F40" s="65">
        <v>25.82</v>
      </c>
      <c r="G40" s="65">
        <v>764168.72</v>
      </c>
      <c r="H40" s="63" t="s">
        <v>126</v>
      </c>
    </row>
    <row r="41" spans="1:8" x14ac:dyDescent="0.2">
      <c r="A41" s="63" t="s">
        <v>137</v>
      </c>
      <c r="B41" s="63" t="s">
        <v>138</v>
      </c>
      <c r="C41" s="64">
        <v>16852</v>
      </c>
      <c r="D41" s="65">
        <v>792721.56</v>
      </c>
      <c r="E41" s="63" t="s">
        <v>126</v>
      </c>
      <c r="F41" s="65">
        <v>34.78</v>
      </c>
      <c r="G41" s="65">
        <v>586112.56000000006</v>
      </c>
      <c r="H41" s="63" t="s">
        <v>126</v>
      </c>
    </row>
    <row r="42" spans="1:8" x14ac:dyDescent="0.2">
      <c r="A42" s="63" t="s">
        <v>139</v>
      </c>
      <c r="B42" s="63" t="s">
        <v>140</v>
      </c>
      <c r="C42" s="64">
        <v>34706</v>
      </c>
      <c r="D42" s="65">
        <v>497819.64</v>
      </c>
      <c r="E42" s="63" t="s">
        <v>126</v>
      </c>
      <c r="F42" s="65">
        <v>17.239999999999998</v>
      </c>
      <c r="G42" s="65">
        <v>598331.43999999994</v>
      </c>
      <c r="H42" s="63" t="s">
        <v>126</v>
      </c>
    </row>
    <row r="43" spans="1:8" x14ac:dyDescent="0.2">
      <c r="A43" s="63" t="s">
        <v>141</v>
      </c>
      <c r="B43" s="63" t="s">
        <v>142</v>
      </c>
      <c r="C43" s="64">
        <v>118000</v>
      </c>
      <c r="D43" s="65">
        <v>956401.03</v>
      </c>
      <c r="E43" s="63" t="s">
        <v>124</v>
      </c>
      <c r="F43" s="65">
        <v>10.746707000000001</v>
      </c>
      <c r="G43" s="65">
        <v>1268111.43</v>
      </c>
      <c r="H43" s="63" t="s">
        <v>126</v>
      </c>
    </row>
    <row r="44" spans="1:8" x14ac:dyDescent="0.2">
      <c r="A44" s="63" t="s">
        <v>143</v>
      </c>
      <c r="B44" s="63" t="s">
        <v>144</v>
      </c>
      <c r="C44" s="64">
        <v>36100</v>
      </c>
      <c r="D44" s="65">
        <v>1369074.29</v>
      </c>
      <c r="E44" s="63" t="s">
        <v>124</v>
      </c>
      <c r="F44" s="65">
        <v>33.695264999999999</v>
      </c>
      <c r="G44" s="65">
        <v>1216399.07</v>
      </c>
      <c r="H44" s="63" t="s">
        <v>126</v>
      </c>
    </row>
    <row r="45" spans="1:8" x14ac:dyDescent="0.2">
      <c r="A45" s="63" t="s">
        <v>145</v>
      </c>
      <c r="B45" s="63" t="s">
        <v>146</v>
      </c>
      <c r="C45" s="64">
        <v>45445</v>
      </c>
      <c r="D45" s="65">
        <v>740951.57</v>
      </c>
      <c r="E45" s="63" t="s">
        <v>126</v>
      </c>
      <c r="F45" s="65">
        <v>21.13</v>
      </c>
      <c r="G45" s="65">
        <v>960252.85</v>
      </c>
      <c r="H45" s="63" t="s">
        <v>126</v>
      </c>
    </row>
    <row r="46" spans="1:8" x14ac:dyDescent="0.2">
      <c r="A46" s="63" t="s">
        <v>147</v>
      </c>
      <c r="B46" s="63" t="s">
        <v>148</v>
      </c>
      <c r="C46" s="64">
        <v>30180</v>
      </c>
      <c r="D46" s="65">
        <v>540325.93000000005</v>
      </c>
      <c r="E46" s="63" t="s">
        <v>126</v>
      </c>
      <c r="F46" s="65">
        <v>17.11</v>
      </c>
      <c r="G46" s="65">
        <v>516379.8</v>
      </c>
      <c r="H46" s="63" t="s">
        <v>126</v>
      </c>
    </row>
    <row r="47" spans="1:8" x14ac:dyDescent="0.2">
      <c r="A47" s="63" t="s">
        <v>149</v>
      </c>
      <c r="B47" s="63" t="s">
        <v>150</v>
      </c>
      <c r="C47" s="64">
        <v>54342</v>
      </c>
      <c r="D47" s="65">
        <v>526925.93999999994</v>
      </c>
      <c r="E47" s="63" t="s">
        <v>126</v>
      </c>
      <c r="F47" s="65">
        <v>10.29</v>
      </c>
      <c r="G47" s="65">
        <v>559179.18000000005</v>
      </c>
      <c r="H47" s="63" t="s">
        <v>126</v>
      </c>
    </row>
    <row r="48" spans="1:8" x14ac:dyDescent="0.2">
      <c r="A48" s="63" t="s">
        <v>151</v>
      </c>
      <c r="B48" s="63" t="s">
        <v>152</v>
      </c>
      <c r="C48" s="64">
        <v>14596</v>
      </c>
      <c r="D48" s="65">
        <v>958553.82</v>
      </c>
      <c r="E48" s="63" t="s">
        <v>126</v>
      </c>
      <c r="F48" s="65">
        <v>86.02</v>
      </c>
      <c r="G48" s="65">
        <v>1255547.92</v>
      </c>
      <c r="H48" s="63" t="s">
        <v>126</v>
      </c>
    </row>
    <row r="49" spans="1:8" x14ac:dyDescent="0.2">
      <c r="A49" s="63" t="s">
        <v>153</v>
      </c>
      <c r="B49" s="63" t="s">
        <v>154</v>
      </c>
      <c r="C49" s="64">
        <v>23370</v>
      </c>
      <c r="D49" s="65">
        <v>1045365.85</v>
      </c>
      <c r="E49" s="63" t="s">
        <v>126</v>
      </c>
      <c r="F49" s="65">
        <v>55.53</v>
      </c>
      <c r="G49" s="65">
        <v>1297736.1000000001</v>
      </c>
      <c r="H49" s="63" t="s">
        <v>126</v>
      </c>
    </row>
    <row r="50" spans="1:8" x14ac:dyDescent="0.2">
      <c r="A50" s="63" t="s">
        <v>155</v>
      </c>
      <c r="B50" s="63" t="s">
        <v>156</v>
      </c>
      <c r="C50" s="64">
        <v>31950</v>
      </c>
      <c r="D50" s="65">
        <v>466108.48</v>
      </c>
      <c r="E50" s="63" t="s">
        <v>126</v>
      </c>
      <c r="F50" s="65">
        <v>14.6</v>
      </c>
      <c r="G50" s="65">
        <v>466470</v>
      </c>
      <c r="H50" s="63" t="s">
        <v>126</v>
      </c>
    </row>
    <row r="51" spans="1:8" x14ac:dyDescent="0.2">
      <c r="A51" s="63" t="s">
        <v>157</v>
      </c>
      <c r="B51" s="63" t="s">
        <v>158</v>
      </c>
      <c r="C51" s="64">
        <v>26789</v>
      </c>
      <c r="D51" s="65">
        <v>470215.13</v>
      </c>
      <c r="E51" s="63" t="s">
        <v>126</v>
      </c>
      <c r="F51" s="65">
        <v>17.329999999999998</v>
      </c>
      <c r="G51" s="65">
        <v>464253.37</v>
      </c>
      <c r="H51" s="63" t="s">
        <v>126</v>
      </c>
    </row>
    <row r="52" spans="1:8" x14ac:dyDescent="0.2">
      <c r="A52" s="63" t="s">
        <v>159</v>
      </c>
      <c r="B52" s="63" t="s">
        <v>160</v>
      </c>
      <c r="C52" s="64">
        <v>6974.01</v>
      </c>
      <c r="D52" s="65">
        <v>5270.17</v>
      </c>
      <c r="E52" s="63" t="s">
        <v>160</v>
      </c>
      <c r="F52" s="65">
        <v>0.76705000000000001</v>
      </c>
      <c r="G52" s="65">
        <v>5349.41</v>
      </c>
      <c r="H52" s="63" t="s">
        <v>126</v>
      </c>
    </row>
    <row r="53" spans="1:8" x14ac:dyDescent="0.2">
      <c r="A53" s="63" t="s">
        <v>161</v>
      </c>
      <c r="B53" s="63" t="s">
        <v>162</v>
      </c>
      <c r="C53" s="64">
        <v>62963.42</v>
      </c>
      <c r="D53" s="65">
        <v>69456.539999999994</v>
      </c>
      <c r="E53" s="63" t="s">
        <v>162</v>
      </c>
      <c r="F53" s="65">
        <v>1.14055</v>
      </c>
      <c r="G53" s="65">
        <v>71812.929999999993</v>
      </c>
      <c r="H53" s="63" t="s">
        <v>126</v>
      </c>
    </row>
    <row r="54" spans="1:8" x14ac:dyDescent="0.2">
      <c r="A54" s="63" t="s">
        <v>163</v>
      </c>
      <c r="B54" s="63" t="s">
        <v>164</v>
      </c>
      <c r="C54" s="64">
        <v>41226</v>
      </c>
      <c r="D54" s="65">
        <v>1340484.27</v>
      </c>
      <c r="E54" s="63" t="s">
        <v>126</v>
      </c>
      <c r="F54" s="65">
        <v>38.19</v>
      </c>
      <c r="G54" s="65">
        <v>1574420.94</v>
      </c>
      <c r="H54" s="63" t="s">
        <v>126</v>
      </c>
    </row>
    <row r="55" spans="1:8" x14ac:dyDescent="0.2">
      <c r="A55" s="63" t="s">
        <v>165</v>
      </c>
      <c r="B55" s="63" t="s">
        <v>166</v>
      </c>
      <c r="C55" s="64">
        <v>38400</v>
      </c>
      <c r="D55" s="65">
        <v>734181.71</v>
      </c>
      <c r="E55" s="63" t="s">
        <v>124</v>
      </c>
      <c r="F55" s="65">
        <v>22.241011</v>
      </c>
      <c r="G55" s="65">
        <v>854054.82</v>
      </c>
      <c r="H55" s="63" t="s">
        <v>126</v>
      </c>
    </row>
    <row r="56" spans="1:8" x14ac:dyDescent="0.2">
      <c r="A56" s="63" t="s">
        <v>167</v>
      </c>
      <c r="B56" s="63" t="s">
        <v>168</v>
      </c>
      <c r="C56" s="64">
        <v>18000</v>
      </c>
      <c r="D56" s="65">
        <v>946195.59</v>
      </c>
      <c r="E56" s="63" t="s">
        <v>84</v>
      </c>
      <c r="F56" s="65">
        <v>52.681041999999998</v>
      </c>
      <c r="G56" s="65">
        <v>948258.76</v>
      </c>
      <c r="H56" s="63" t="s">
        <v>126</v>
      </c>
    </row>
    <row r="57" spans="1:8" x14ac:dyDescent="0.2">
      <c r="A57" s="63" t="s">
        <v>169</v>
      </c>
      <c r="B57" s="63" t="s">
        <v>170</v>
      </c>
      <c r="C57" s="64">
        <v>2300</v>
      </c>
      <c r="D57" s="65">
        <v>47335.48</v>
      </c>
      <c r="E57" s="63" t="s">
        <v>126</v>
      </c>
      <c r="F57" s="65">
        <v>20.329999999999998</v>
      </c>
      <c r="G57" s="65">
        <v>46759</v>
      </c>
      <c r="H57" s="63" t="s">
        <v>126</v>
      </c>
    </row>
    <row r="58" spans="1:8" x14ac:dyDescent="0.2">
      <c r="A58" s="63" t="s">
        <v>171</v>
      </c>
      <c r="B58" s="63" t="s">
        <v>172</v>
      </c>
      <c r="C58" s="64">
        <v>8885</v>
      </c>
      <c r="D58" s="65">
        <v>34829.199999999997</v>
      </c>
      <c r="E58" s="63" t="s">
        <v>126</v>
      </c>
      <c r="F58" s="65">
        <v>3.92</v>
      </c>
      <c r="G58" s="65">
        <v>34829.199999999997</v>
      </c>
      <c r="H58" s="63" t="s">
        <v>126</v>
      </c>
    </row>
    <row r="59" spans="1:8" x14ac:dyDescent="0.2">
      <c r="A59" s="63" t="s">
        <v>173</v>
      </c>
      <c r="B59" s="63" t="s">
        <v>174</v>
      </c>
      <c r="C59" s="64">
        <v>20440</v>
      </c>
      <c r="D59" s="65">
        <v>369777.43</v>
      </c>
      <c r="E59" s="63" t="s">
        <v>126</v>
      </c>
      <c r="F59" s="65">
        <v>20.29</v>
      </c>
      <c r="G59" s="65">
        <v>414727.6</v>
      </c>
      <c r="H59" s="63" t="s">
        <v>126</v>
      </c>
    </row>
    <row r="60" spans="1:8" x14ac:dyDescent="0.2">
      <c r="A60" s="63" t="s">
        <v>175</v>
      </c>
      <c r="B60" s="63" t="s">
        <v>176</v>
      </c>
      <c r="C60" s="64">
        <v>69969</v>
      </c>
      <c r="D60" s="65">
        <v>1499138.25</v>
      </c>
      <c r="E60" s="63" t="s">
        <v>126</v>
      </c>
      <c r="F60" s="65">
        <v>21.79</v>
      </c>
      <c r="G60" s="65">
        <v>1524624.51</v>
      </c>
      <c r="H60" s="63" t="s">
        <v>126</v>
      </c>
    </row>
    <row r="61" spans="1:8" x14ac:dyDescent="0.2">
      <c r="A61" s="63" t="s">
        <v>177</v>
      </c>
      <c r="B61" s="63" t="s">
        <v>178</v>
      </c>
      <c r="C61" s="64">
        <v>20760</v>
      </c>
      <c r="D61" s="65">
        <v>678771.21</v>
      </c>
      <c r="E61" s="63" t="s">
        <v>126</v>
      </c>
      <c r="F61" s="65">
        <v>31.54</v>
      </c>
      <c r="G61" s="65">
        <v>654770.4</v>
      </c>
      <c r="H61" s="63" t="s">
        <v>126</v>
      </c>
    </row>
    <row r="62" spans="1:8" x14ac:dyDescent="0.2">
      <c r="A62" s="63" t="s">
        <v>179</v>
      </c>
      <c r="B62" s="63" t="s">
        <v>180</v>
      </c>
      <c r="C62" s="64">
        <v>8600.83</v>
      </c>
      <c r="D62" s="65">
        <v>10840.35</v>
      </c>
      <c r="E62" s="63" t="s">
        <v>180</v>
      </c>
      <c r="F62" s="65">
        <v>1.2989489999999999</v>
      </c>
      <c r="G62" s="65">
        <v>11172.04</v>
      </c>
      <c r="H62" s="63" t="s">
        <v>126</v>
      </c>
    </row>
    <row r="63" spans="1:8" x14ac:dyDescent="0.2">
      <c r="A63" s="63" t="s">
        <v>181</v>
      </c>
      <c r="B63" s="63" t="s">
        <v>182</v>
      </c>
      <c r="C63" s="64">
        <v>22900</v>
      </c>
      <c r="D63" s="65">
        <v>799104.8</v>
      </c>
      <c r="E63" s="63" t="s">
        <v>124</v>
      </c>
      <c r="F63" s="65">
        <v>36.979351999999999</v>
      </c>
      <c r="G63" s="65">
        <v>846827.16</v>
      </c>
      <c r="H63" s="63" t="s">
        <v>126</v>
      </c>
    </row>
    <row r="64" spans="1:8" x14ac:dyDescent="0.2">
      <c r="A64" s="63" t="s">
        <v>183</v>
      </c>
      <c r="B64" s="63" t="s">
        <v>184</v>
      </c>
      <c r="C64" s="64">
        <v>17000</v>
      </c>
      <c r="D64" s="65">
        <v>1532911.37</v>
      </c>
      <c r="E64" s="63" t="s">
        <v>124</v>
      </c>
      <c r="F64" s="65">
        <v>102.43859</v>
      </c>
      <c r="G64" s="65">
        <v>1741456.03</v>
      </c>
      <c r="H64" s="63" t="s">
        <v>126</v>
      </c>
    </row>
    <row r="65" spans="1:8" x14ac:dyDescent="0.2">
      <c r="A65" s="63" t="s">
        <v>185</v>
      </c>
      <c r="B65" s="63" t="s">
        <v>186</v>
      </c>
      <c r="C65" s="64">
        <v>95122</v>
      </c>
      <c r="D65" s="65">
        <v>922586.01</v>
      </c>
      <c r="E65" s="63" t="s">
        <v>126</v>
      </c>
      <c r="F65" s="65">
        <v>14.38</v>
      </c>
      <c r="G65" s="65">
        <v>1367854.36</v>
      </c>
      <c r="H65" s="63" t="s">
        <v>126</v>
      </c>
    </row>
    <row r="66" spans="1:8" x14ac:dyDescent="0.2">
      <c r="A66" s="63" t="s">
        <v>187</v>
      </c>
      <c r="B66" s="63" t="s">
        <v>188</v>
      </c>
      <c r="C66" s="64">
        <v>67361</v>
      </c>
      <c r="D66" s="65">
        <v>448899.67</v>
      </c>
      <c r="E66" s="63" t="s">
        <v>126</v>
      </c>
      <c r="F66" s="65">
        <v>6.04</v>
      </c>
      <c r="G66" s="65">
        <v>406860.44</v>
      </c>
      <c r="H66" s="63" t="s">
        <v>126</v>
      </c>
    </row>
    <row r="67" spans="1:8" x14ac:dyDescent="0.2">
      <c r="A67" s="63" t="s">
        <v>189</v>
      </c>
      <c r="B67" s="63" t="s">
        <v>190</v>
      </c>
      <c r="C67" s="64">
        <v>53517</v>
      </c>
      <c r="D67" s="65">
        <v>1304906.05</v>
      </c>
      <c r="E67" s="63" t="s">
        <v>126</v>
      </c>
      <c r="F67" s="65">
        <v>36.659999999999997</v>
      </c>
      <c r="G67" s="65">
        <v>1961933.22</v>
      </c>
      <c r="H67" s="63" t="s">
        <v>126</v>
      </c>
    </row>
    <row r="68" spans="1:8" x14ac:dyDescent="0.2">
      <c r="A68" s="63"/>
      <c r="B68" s="63"/>
      <c r="C68" s="64"/>
      <c r="D68" s="65"/>
      <c r="E68" s="63"/>
      <c r="F68" s="65"/>
      <c r="G68" s="65"/>
      <c r="H68" s="63"/>
    </row>
    <row r="69" spans="1:8" x14ac:dyDescent="0.2">
      <c r="A69" s="63"/>
      <c r="B69" s="63"/>
      <c r="C69" s="64"/>
      <c r="D69" s="65"/>
      <c r="E69" s="63"/>
      <c r="F69" s="65"/>
      <c r="G69" s="65"/>
      <c r="H69" s="63"/>
    </row>
    <row r="70" spans="1:8" x14ac:dyDescent="0.2">
      <c r="A70" s="63"/>
      <c r="B70" s="63"/>
      <c r="C70" s="64"/>
      <c r="D70" s="65"/>
      <c r="E70" s="63"/>
      <c r="F70" s="65"/>
      <c r="G70" s="65"/>
      <c r="H70" s="63"/>
    </row>
    <row r="71" spans="1:8" x14ac:dyDescent="0.2">
      <c r="A71" s="63"/>
      <c r="B71" s="63"/>
      <c r="C71" s="64"/>
      <c r="D71" s="65"/>
      <c r="E71" s="63"/>
      <c r="F71" s="65"/>
      <c r="G71" s="65"/>
      <c r="H71" s="6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4"/>
  <sheetViews>
    <sheetView zoomScale="90" zoomScaleNormal="90" workbookViewId="0">
      <selection activeCell="G24" sqref="G24"/>
    </sheetView>
  </sheetViews>
  <sheetFormatPr defaultRowHeight="12.75" x14ac:dyDescent="0.2"/>
  <cols>
    <col min="1" max="1" width="53.140625" customWidth="1"/>
    <col min="2" max="2" width="16.42578125" customWidth="1"/>
    <col min="3" max="3" width="25.85546875" customWidth="1"/>
    <col min="4" max="4" width="14.42578125" customWidth="1"/>
    <col min="5" max="5" width="5.85546875" customWidth="1"/>
    <col min="6" max="6" width="18.42578125" customWidth="1"/>
    <col min="7" max="7" width="19.5703125" customWidth="1"/>
    <col min="8" max="8" width="27.7109375" customWidth="1"/>
    <col min="9" max="9" width="30.140625" customWidth="1"/>
    <col min="10" max="10" width="20.85546875" customWidth="1"/>
    <col min="11" max="11" width="24.85546875" customWidth="1"/>
    <col min="12" max="12" width="24.140625" customWidth="1"/>
    <col min="13" max="13" width="22.7109375" customWidth="1"/>
    <col min="14" max="14" width="16.140625" customWidth="1"/>
    <col min="15" max="15" width="14" customWidth="1"/>
  </cols>
  <sheetData>
    <row r="1" spans="1:15" x14ac:dyDescent="0.2">
      <c r="A1" s="62" t="s">
        <v>199</v>
      </c>
      <c r="B1" s="62" t="s">
        <v>192</v>
      </c>
      <c r="C1" s="59" t="s">
        <v>200</v>
      </c>
      <c r="D1" s="66" t="s">
        <v>201</v>
      </c>
      <c r="E1" s="62" t="s">
        <v>45</v>
      </c>
      <c r="F1" s="62" t="s">
        <v>202</v>
      </c>
      <c r="G1" s="59" t="s">
        <v>193</v>
      </c>
      <c r="H1" s="59" t="s">
        <v>203</v>
      </c>
      <c r="I1" s="59" t="s">
        <v>204</v>
      </c>
      <c r="J1" s="59" t="s">
        <v>205</v>
      </c>
      <c r="K1" s="59" t="s">
        <v>206</v>
      </c>
      <c r="L1" s="59" t="s">
        <v>207</v>
      </c>
      <c r="M1" s="62" t="s">
        <v>208</v>
      </c>
      <c r="N1" s="59" t="s">
        <v>209</v>
      </c>
      <c r="O1" s="62" t="s">
        <v>210</v>
      </c>
    </row>
    <row r="2" spans="1:15" x14ac:dyDescent="0.2">
      <c r="A2" s="63" t="s">
        <v>211</v>
      </c>
      <c r="B2" s="63" t="s">
        <v>96</v>
      </c>
      <c r="C2" s="67">
        <v>0.21340000000000001</v>
      </c>
      <c r="D2" s="68">
        <v>42878</v>
      </c>
      <c r="E2" s="63" t="s">
        <v>58</v>
      </c>
      <c r="F2" s="63" t="s">
        <v>212</v>
      </c>
      <c r="G2" s="64">
        <v>0</v>
      </c>
      <c r="H2" s="65">
        <v>0</v>
      </c>
      <c r="I2" s="65">
        <v>0</v>
      </c>
      <c r="J2" s="65">
        <v>0</v>
      </c>
      <c r="K2" s="65">
        <v>0</v>
      </c>
      <c r="L2" s="64">
        <v>0</v>
      </c>
      <c r="M2" s="63" t="s">
        <v>126</v>
      </c>
      <c r="N2" s="69">
        <v>39</v>
      </c>
      <c r="O2" s="63" t="s">
        <v>213</v>
      </c>
    </row>
    <row r="3" spans="1:15" x14ac:dyDescent="0.2">
      <c r="A3" s="63" t="s">
        <v>214</v>
      </c>
      <c r="B3" s="63" t="s">
        <v>116</v>
      </c>
      <c r="C3" s="67">
        <v>0.23161599999999999</v>
      </c>
      <c r="D3" s="68">
        <v>42794</v>
      </c>
      <c r="E3" s="63" t="s">
        <v>58</v>
      </c>
      <c r="F3" s="63" t="s">
        <v>212</v>
      </c>
      <c r="G3" s="64">
        <v>0</v>
      </c>
      <c r="H3" s="65">
        <v>0</v>
      </c>
      <c r="I3" s="65">
        <v>0</v>
      </c>
      <c r="J3" s="65">
        <v>0</v>
      </c>
      <c r="K3" s="65">
        <v>0</v>
      </c>
      <c r="L3" s="64">
        <v>0</v>
      </c>
      <c r="M3" s="63" t="s">
        <v>126</v>
      </c>
      <c r="N3" s="69">
        <v>123</v>
      </c>
      <c r="O3" s="63" t="s">
        <v>213</v>
      </c>
    </row>
    <row r="4" spans="1:15" x14ac:dyDescent="0.2">
      <c r="A4" s="63" t="s">
        <v>215</v>
      </c>
      <c r="B4" s="63">
        <v>861012102</v>
      </c>
      <c r="C4" s="67">
        <v>0.06</v>
      </c>
      <c r="D4" s="68">
        <v>42921</v>
      </c>
      <c r="E4" s="63" t="s">
        <v>58</v>
      </c>
      <c r="F4" s="63" t="s">
        <v>212</v>
      </c>
      <c r="G4" s="64">
        <v>95122</v>
      </c>
      <c r="H4" s="65">
        <v>4851.22</v>
      </c>
      <c r="I4" s="65">
        <v>0</v>
      </c>
      <c r="J4" s="65">
        <v>5707.32</v>
      </c>
      <c r="K4" s="65">
        <v>0</v>
      </c>
      <c r="L4" s="64">
        <v>0</v>
      </c>
      <c r="M4" s="63" t="s">
        <v>126</v>
      </c>
      <c r="N4" s="69">
        <v>0</v>
      </c>
      <c r="O4" s="63" t="s">
        <v>213</v>
      </c>
    </row>
    <row r="5" spans="1:15" x14ac:dyDescent="0.2">
      <c r="A5" s="63" t="s">
        <v>215</v>
      </c>
      <c r="B5" s="63" t="s">
        <v>186</v>
      </c>
      <c r="C5" s="67">
        <v>0.06</v>
      </c>
      <c r="D5" s="68">
        <v>42822</v>
      </c>
      <c r="E5" s="63" t="s">
        <v>58</v>
      </c>
      <c r="F5" s="63" t="s">
        <v>212</v>
      </c>
      <c r="G5" s="64">
        <v>0</v>
      </c>
      <c r="H5" s="65">
        <v>0</v>
      </c>
      <c r="I5" s="65">
        <v>0</v>
      </c>
      <c r="J5" s="65">
        <v>0</v>
      </c>
      <c r="K5" s="65">
        <v>0</v>
      </c>
      <c r="L5" s="64">
        <v>0</v>
      </c>
      <c r="M5" s="63" t="s">
        <v>126</v>
      </c>
      <c r="N5" s="69">
        <v>95</v>
      </c>
      <c r="O5" s="63" t="s">
        <v>213</v>
      </c>
    </row>
    <row r="6" spans="1:15" x14ac:dyDescent="0.2">
      <c r="A6" s="63" t="s">
        <v>216</v>
      </c>
      <c r="B6" s="63" t="s">
        <v>176</v>
      </c>
      <c r="C6" s="67">
        <v>9.8750000000000004E-2</v>
      </c>
      <c r="D6" s="68">
        <v>42915</v>
      </c>
      <c r="E6" s="63" t="s">
        <v>58</v>
      </c>
      <c r="F6" s="63" t="s">
        <v>212</v>
      </c>
      <c r="G6" s="64">
        <v>50969</v>
      </c>
      <c r="H6" s="65">
        <v>3806.25</v>
      </c>
      <c r="I6" s="65">
        <v>0</v>
      </c>
      <c r="J6" s="65">
        <v>3806.25</v>
      </c>
      <c r="K6" s="65">
        <v>0</v>
      </c>
      <c r="L6" s="64">
        <v>0</v>
      </c>
      <c r="M6" s="63" t="s">
        <v>217</v>
      </c>
      <c r="N6" s="69">
        <v>2</v>
      </c>
      <c r="O6" s="63" t="s">
        <v>213</v>
      </c>
    </row>
    <row r="7" spans="1:15" x14ac:dyDescent="0.2">
      <c r="A7" s="63" t="s">
        <v>218</v>
      </c>
      <c r="B7" s="63">
        <v>533004909</v>
      </c>
      <c r="C7" s="67">
        <v>0.53</v>
      </c>
      <c r="D7" s="68">
        <v>42912</v>
      </c>
      <c r="E7" s="63" t="s">
        <v>58</v>
      </c>
      <c r="F7" s="63" t="s">
        <v>212</v>
      </c>
      <c r="G7" s="64">
        <v>10709</v>
      </c>
      <c r="H7" s="65">
        <v>5392.48</v>
      </c>
      <c r="I7" s="65">
        <v>0</v>
      </c>
      <c r="J7" s="65">
        <v>6344.09</v>
      </c>
      <c r="K7" s="65">
        <v>0</v>
      </c>
      <c r="L7" s="64">
        <v>0</v>
      </c>
      <c r="M7" s="63" t="s">
        <v>162</v>
      </c>
      <c r="N7" s="69">
        <v>5</v>
      </c>
      <c r="O7" s="63" t="s">
        <v>213</v>
      </c>
    </row>
    <row r="8" spans="1:15" x14ac:dyDescent="0.2">
      <c r="A8" s="63" t="s">
        <v>219</v>
      </c>
      <c r="B8" s="63">
        <v>613210004</v>
      </c>
      <c r="C8" s="67">
        <v>70</v>
      </c>
      <c r="D8" s="68">
        <v>43004</v>
      </c>
      <c r="E8" s="63" t="s">
        <v>58</v>
      </c>
      <c r="F8" s="63" t="s">
        <v>212</v>
      </c>
      <c r="G8" s="64">
        <v>13900</v>
      </c>
      <c r="H8" s="65">
        <v>8677.0400000000009</v>
      </c>
      <c r="I8" s="65">
        <v>0</v>
      </c>
      <c r="J8" s="65">
        <v>8677.0400000000009</v>
      </c>
      <c r="K8" s="65">
        <v>0</v>
      </c>
      <c r="L8" s="64">
        <v>0</v>
      </c>
      <c r="M8" s="63" t="s">
        <v>124</v>
      </c>
      <c r="N8" s="69">
        <v>0</v>
      </c>
      <c r="O8" s="63" t="s">
        <v>213</v>
      </c>
    </row>
    <row r="9" spans="1:15" x14ac:dyDescent="0.2">
      <c r="A9" s="63" t="s">
        <v>220</v>
      </c>
      <c r="B9" s="63" t="s">
        <v>100</v>
      </c>
      <c r="C9" s="67">
        <v>0.28999999999999998</v>
      </c>
      <c r="D9" s="68">
        <v>42919</v>
      </c>
      <c r="E9" s="63" t="s">
        <v>58</v>
      </c>
      <c r="F9" s="63" t="s">
        <v>212</v>
      </c>
      <c r="G9" s="64">
        <v>39108</v>
      </c>
      <c r="H9" s="65">
        <v>14681.34</v>
      </c>
      <c r="I9" s="65">
        <v>0</v>
      </c>
      <c r="J9" s="65">
        <v>14681.34</v>
      </c>
      <c r="K9" s="65">
        <v>0</v>
      </c>
      <c r="L9" s="64">
        <v>0</v>
      </c>
      <c r="M9" s="63" t="s">
        <v>180</v>
      </c>
      <c r="N9" s="69">
        <v>0</v>
      </c>
      <c r="O9" s="63" t="s">
        <v>213</v>
      </c>
    </row>
    <row r="10" spans="1:15" x14ac:dyDescent="0.2">
      <c r="A10" s="63" t="s">
        <v>221</v>
      </c>
      <c r="B10" s="63" t="s">
        <v>132</v>
      </c>
      <c r="C10" s="67">
        <v>0.43735099999999999</v>
      </c>
      <c r="D10" s="68">
        <v>42874</v>
      </c>
      <c r="E10" s="63" t="s">
        <v>58</v>
      </c>
      <c r="F10" s="63" t="s">
        <v>212</v>
      </c>
      <c r="G10" s="64">
        <v>0</v>
      </c>
      <c r="H10" s="65">
        <v>0</v>
      </c>
      <c r="I10" s="65">
        <v>0</v>
      </c>
      <c r="J10" s="65">
        <v>0</v>
      </c>
      <c r="K10" s="65">
        <v>0</v>
      </c>
      <c r="L10" s="64">
        <v>0</v>
      </c>
      <c r="M10" s="63" t="s">
        <v>126</v>
      </c>
      <c r="N10" s="69">
        <v>43</v>
      </c>
      <c r="O10" s="63" t="s">
        <v>213</v>
      </c>
    </row>
    <row r="11" spans="1:15" x14ac:dyDescent="0.2">
      <c r="A11" s="63" t="s">
        <v>222</v>
      </c>
      <c r="B11" s="63">
        <v>878742204</v>
      </c>
      <c r="C11" s="67">
        <v>0.1</v>
      </c>
      <c r="D11" s="68">
        <v>42916</v>
      </c>
      <c r="E11" s="63" t="s">
        <v>58</v>
      </c>
      <c r="F11" s="63" t="s">
        <v>212</v>
      </c>
      <c r="G11" s="64">
        <v>26789</v>
      </c>
      <c r="H11" s="65">
        <v>2025.86</v>
      </c>
      <c r="I11" s="65">
        <v>0</v>
      </c>
      <c r="J11" s="65">
        <v>2025.86</v>
      </c>
      <c r="K11" s="65">
        <v>0</v>
      </c>
      <c r="L11" s="64">
        <v>0</v>
      </c>
      <c r="M11" s="63" t="s">
        <v>217</v>
      </c>
      <c r="N11" s="69">
        <v>1</v>
      </c>
      <c r="O11" s="63" t="s">
        <v>213</v>
      </c>
    </row>
    <row r="12" spans="1:15" x14ac:dyDescent="0.2">
      <c r="A12" s="63" t="s">
        <v>223</v>
      </c>
      <c r="B12" s="63" t="s">
        <v>66</v>
      </c>
      <c r="C12" s="67">
        <v>1.3720870000000001</v>
      </c>
      <c r="D12" s="68">
        <v>42877</v>
      </c>
      <c r="E12" s="63" t="s">
        <v>58</v>
      </c>
      <c r="F12" s="63" t="s">
        <v>212</v>
      </c>
      <c r="G12" s="64">
        <v>0</v>
      </c>
      <c r="H12" s="65">
        <v>0</v>
      </c>
      <c r="I12" s="65">
        <v>0</v>
      </c>
      <c r="J12" s="65">
        <v>0</v>
      </c>
      <c r="K12" s="65">
        <v>0</v>
      </c>
      <c r="L12" s="64">
        <v>0</v>
      </c>
      <c r="M12" s="63" t="s">
        <v>126</v>
      </c>
      <c r="N12" s="69">
        <v>40</v>
      </c>
      <c r="O12" s="63" t="s">
        <v>213</v>
      </c>
    </row>
    <row r="13" spans="1:15" x14ac:dyDescent="0.2">
      <c r="A13" s="63" t="s">
        <v>224</v>
      </c>
      <c r="B13" s="63" t="s">
        <v>110</v>
      </c>
      <c r="C13" s="67">
        <v>0.85</v>
      </c>
      <c r="D13" s="68">
        <v>42877</v>
      </c>
      <c r="E13" s="63" t="s">
        <v>58</v>
      </c>
      <c r="F13" s="63" t="s">
        <v>212</v>
      </c>
      <c r="G13" s="64">
        <v>0</v>
      </c>
      <c r="H13" s="65">
        <v>0</v>
      </c>
      <c r="I13" s="65">
        <v>0</v>
      </c>
      <c r="J13" s="65">
        <v>0</v>
      </c>
      <c r="K13" s="65">
        <v>0</v>
      </c>
      <c r="L13" s="64">
        <v>0</v>
      </c>
      <c r="M13" s="63" t="s">
        <v>162</v>
      </c>
      <c r="N13" s="69">
        <v>40</v>
      </c>
      <c r="O13" s="63" t="s">
        <v>213</v>
      </c>
    </row>
    <row r="14" spans="1:15" x14ac:dyDescent="0.2">
      <c r="A14" s="63" t="s">
        <v>225</v>
      </c>
      <c r="B14" s="63" t="s">
        <v>226</v>
      </c>
      <c r="C14" s="67">
        <v>0.55000000000000004</v>
      </c>
      <c r="D14" s="68">
        <v>42696</v>
      </c>
      <c r="E14" s="63" t="s">
        <v>58</v>
      </c>
      <c r="F14" s="63" t="s">
        <v>212</v>
      </c>
      <c r="G14" s="64">
        <v>0</v>
      </c>
      <c r="H14" s="65">
        <v>0</v>
      </c>
      <c r="I14" s="65">
        <v>0</v>
      </c>
      <c r="J14" s="65">
        <v>0</v>
      </c>
      <c r="K14" s="65">
        <v>0</v>
      </c>
      <c r="L14" s="64">
        <v>0</v>
      </c>
      <c r="M14" s="63" t="s">
        <v>126</v>
      </c>
      <c r="N14" s="69">
        <v>221</v>
      </c>
      <c r="O14" s="63" t="s">
        <v>213</v>
      </c>
    </row>
    <row r="15" spans="1:15" x14ac:dyDescent="0.2">
      <c r="A15" s="63" t="s">
        <v>227</v>
      </c>
      <c r="B15" s="63">
        <v>124765108</v>
      </c>
      <c r="C15" s="67">
        <v>0.08</v>
      </c>
      <c r="D15" s="68">
        <v>42916</v>
      </c>
      <c r="E15" s="63" t="s">
        <v>58</v>
      </c>
      <c r="F15" s="63" t="s">
        <v>212</v>
      </c>
      <c r="G15" s="64">
        <v>34706</v>
      </c>
      <c r="H15" s="65">
        <v>2099.66</v>
      </c>
      <c r="I15" s="65">
        <v>0</v>
      </c>
      <c r="J15" s="65">
        <v>2099.66</v>
      </c>
      <c r="K15" s="65">
        <v>0</v>
      </c>
      <c r="L15" s="64">
        <v>0</v>
      </c>
      <c r="M15" s="63" t="s">
        <v>217</v>
      </c>
      <c r="N15" s="69">
        <v>1</v>
      </c>
      <c r="O15" s="63" t="s">
        <v>213</v>
      </c>
    </row>
    <row r="16" spans="1:15" x14ac:dyDescent="0.2">
      <c r="A16" s="63" t="s">
        <v>215</v>
      </c>
      <c r="B16" s="63" t="s">
        <v>186</v>
      </c>
      <c r="C16" s="67">
        <v>0.06</v>
      </c>
      <c r="D16" s="68">
        <v>42732</v>
      </c>
      <c r="E16" s="63" t="s">
        <v>58</v>
      </c>
      <c r="F16" s="63" t="s">
        <v>212</v>
      </c>
      <c r="G16" s="64">
        <v>0</v>
      </c>
      <c r="H16" s="65">
        <v>0</v>
      </c>
      <c r="I16" s="65">
        <v>0</v>
      </c>
      <c r="J16" s="65">
        <v>0</v>
      </c>
      <c r="K16" s="65">
        <v>0</v>
      </c>
      <c r="L16" s="64">
        <v>0</v>
      </c>
      <c r="M16" s="63" t="s">
        <v>126</v>
      </c>
      <c r="N16" s="69">
        <v>185</v>
      </c>
      <c r="O16" s="63" t="s">
        <v>213</v>
      </c>
    </row>
    <row r="17" spans="1:15" x14ac:dyDescent="0.2">
      <c r="A17" s="63" t="s">
        <v>228</v>
      </c>
      <c r="B17" s="63" t="s">
        <v>146</v>
      </c>
      <c r="C17" s="67">
        <v>0.16352800000000001</v>
      </c>
      <c r="D17" s="68">
        <v>42894</v>
      </c>
      <c r="E17" s="63" t="s">
        <v>58</v>
      </c>
      <c r="F17" s="63" t="s">
        <v>212</v>
      </c>
      <c r="G17" s="64">
        <v>0</v>
      </c>
      <c r="H17" s="65">
        <v>0</v>
      </c>
      <c r="I17" s="65">
        <v>0</v>
      </c>
      <c r="J17" s="65">
        <v>0</v>
      </c>
      <c r="K17" s="65">
        <v>0</v>
      </c>
      <c r="L17" s="64">
        <v>0</v>
      </c>
      <c r="M17" s="63" t="s">
        <v>126</v>
      </c>
      <c r="N17" s="69">
        <v>23</v>
      </c>
      <c r="O17" s="63" t="s">
        <v>213</v>
      </c>
    </row>
    <row r="18" spans="1:15" x14ac:dyDescent="0.2">
      <c r="A18" s="63"/>
      <c r="B18" s="63"/>
      <c r="C18" s="67"/>
      <c r="D18" s="68"/>
      <c r="E18" s="63"/>
      <c r="F18" s="63"/>
      <c r="G18" s="64"/>
      <c r="H18" s="65"/>
      <c r="I18" s="65"/>
      <c r="J18" s="65"/>
      <c r="K18" s="65"/>
      <c r="L18" s="64"/>
      <c r="M18" s="63"/>
      <c r="N18" s="69"/>
      <c r="O18" s="63"/>
    </row>
    <row r="19" spans="1:15" x14ac:dyDescent="0.2">
      <c r="A19" s="63"/>
      <c r="B19" s="63"/>
      <c r="C19" s="67"/>
      <c r="D19" s="68"/>
      <c r="E19" s="63"/>
      <c r="F19" s="63"/>
      <c r="G19" s="64"/>
      <c r="H19" s="65"/>
      <c r="I19" s="65"/>
      <c r="J19" s="65"/>
      <c r="K19" s="65"/>
      <c r="L19" s="64"/>
      <c r="M19" s="63"/>
      <c r="N19" s="69"/>
      <c r="O19" s="63"/>
    </row>
    <row r="20" spans="1:15" x14ac:dyDescent="0.2">
      <c r="A20" s="63"/>
      <c r="B20" s="63"/>
      <c r="C20" s="67"/>
      <c r="D20" s="68"/>
      <c r="E20" s="63"/>
      <c r="F20" s="63"/>
      <c r="G20" s="64"/>
      <c r="H20" s="65"/>
      <c r="I20" s="65"/>
      <c r="J20" s="65"/>
      <c r="K20" s="65"/>
      <c r="L20" s="64"/>
      <c r="M20" s="63"/>
      <c r="N20" s="69"/>
      <c r="O20" s="63"/>
    </row>
    <row r="21" spans="1:15" x14ac:dyDescent="0.2">
      <c r="A21" s="63"/>
      <c r="B21" s="63"/>
      <c r="C21" s="67"/>
      <c r="D21" s="68"/>
      <c r="E21" s="63"/>
      <c r="F21" s="63"/>
      <c r="G21" s="64"/>
      <c r="H21" s="65"/>
      <c r="I21" s="65"/>
      <c r="J21" s="65"/>
      <c r="K21" s="65"/>
      <c r="L21" s="64"/>
      <c r="M21" s="63"/>
      <c r="N21" s="69"/>
      <c r="O21" s="63"/>
    </row>
    <row r="22" spans="1:15" x14ac:dyDescent="0.2">
      <c r="A22" s="63"/>
      <c r="B22" s="63"/>
      <c r="C22" s="67"/>
      <c r="D22" s="68"/>
      <c r="E22" s="63"/>
      <c r="F22" s="63"/>
      <c r="G22" s="64"/>
      <c r="H22" s="65"/>
      <c r="I22" s="65"/>
      <c r="J22" s="65"/>
      <c r="K22" s="65"/>
      <c r="L22" s="64"/>
      <c r="M22" s="63"/>
      <c r="N22" s="69"/>
      <c r="O22" s="63"/>
    </row>
    <row r="23" spans="1:15" x14ac:dyDescent="0.2">
      <c r="A23" s="63"/>
      <c r="B23" s="63"/>
      <c r="C23" s="67"/>
      <c r="D23" s="68"/>
      <c r="E23" s="63"/>
      <c r="F23" s="63"/>
      <c r="G23" s="64"/>
      <c r="H23" s="65"/>
      <c r="I23" s="65"/>
      <c r="J23" s="65"/>
      <c r="K23" s="65"/>
      <c r="L23" s="64"/>
      <c r="M23" s="63"/>
      <c r="N23" s="69"/>
      <c r="O23" s="63"/>
    </row>
    <row r="24" spans="1:15" x14ac:dyDescent="0.2">
      <c r="A24" s="63"/>
      <c r="B24" s="63"/>
      <c r="C24" s="67"/>
      <c r="D24" s="68"/>
      <c r="E24" s="63"/>
      <c r="F24" s="63"/>
      <c r="G24" s="64"/>
      <c r="H24" s="65"/>
      <c r="I24" s="65"/>
      <c r="J24" s="65"/>
      <c r="K24" s="65"/>
      <c r="L24" s="64"/>
      <c r="M24" s="63"/>
      <c r="N24" s="69"/>
      <c r="O24" s="63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33"/>
  <sheetViews>
    <sheetView workbookViewId="0">
      <selection activeCell="B20" sqref="B20"/>
    </sheetView>
  </sheetViews>
  <sheetFormatPr defaultRowHeight="12.75" x14ac:dyDescent="0.2"/>
  <cols>
    <col min="1" max="1" width="30.140625" bestFit="1" customWidth="1"/>
    <col min="2" max="2" width="43.85546875" bestFit="1" customWidth="1"/>
    <col min="3" max="3" width="15.140625" bestFit="1" customWidth="1"/>
    <col min="4" max="5" width="13.5703125" bestFit="1" customWidth="1"/>
    <col min="6" max="6" width="11.5703125" bestFit="1" customWidth="1"/>
    <col min="7" max="7" width="14.28515625" bestFit="1" customWidth="1"/>
    <col min="12" max="12" width="32.42578125" bestFit="1" customWidth="1"/>
  </cols>
  <sheetData>
    <row r="1" spans="1:12" x14ac:dyDescent="0.2">
      <c r="A1" s="51" t="s">
        <v>229</v>
      </c>
      <c r="B1" s="58" t="s">
        <v>230</v>
      </c>
      <c r="C1" s="59" t="s">
        <v>231</v>
      </c>
      <c r="D1" s="59" t="s">
        <v>232</v>
      </c>
      <c r="E1" s="59" t="s">
        <v>233</v>
      </c>
      <c r="F1" s="59" t="s">
        <v>234</v>
      </c>
      <c r="G1" s="59" t="s">
        <v>235</v>
      </c>
    </row>
    <row r="2" spans="1:12" ht="15" x14ac:dyDescent="0.25">
      <c r="A2" s="50"/>
      <c r="B2" s="60" t="s">
        <v>236</v>
      </c>
    </row>
    <row r="3" spans="1:12" x14ac:dyDescent="0.2">
      <c r="A3" s="38" t="s">
        <v>10</v>
      </c>
      <c r="B3" s="60" t="s">
        <v>237</v>
      </c>
      <c r="C3" s="61">
        <v>49997267.909999996</v>
      </c>
      <c r="D3" s="61">
        <v>1305689.19</v>
      </c>
      <c r="E3" s="61">
        <v>2197602.35</v>
      </c>
      <c r="F3" s="61">
        <v>-891913.16</v>
      </c>
      <c r="G3" s="61">
        <v>49105354.75</v>
      </c>
      <c r="H3" s="38"/>
    </row>
    <row r="4" spans="1:12" x14ac:dyDescent="0.2">
      <c r="A4" s="38" t="s">
        <v>10</v>
      </c>
      <c r="B4" s="60" t="s">
        <v>238</v>
      </c>
      <c r="C4" s="61">
        <v>0</v>
      </c>
      <c r="D4" s="61">
        <v>0</v>
      </c>
      <c r="E4" s="61">
        <v>0</v>
      </c>
      <c r="F4" s="61">
        <v>0</v>
      </c>
      <c r="G4" s="61">
        <v>0</v>
      </c>
      <c r="H4" s="38"/>
    </row>
    <row r="5" spans="1:12" x14ac:dyDescent="0.2">
      <c r="A5" s="38" t="s">
        <v>10</v>
      </c>
      <c r="B5" s="60" t="s">
        <v>239</v>
      </c>
      <c r="C5" s="61">
        <v>1137631.1100000001</v>
      </c>
      <c r="D5" s="61">
        <v>2185294.46</v>
      </c>
      <c r="E5" s="61">
        <v>1568965.4</v>
      </c>
      <c r="F5" s="61">
        <v>616329.06000000006</v>
      </c>
      <c r="G5" s="61">
        <v>1753960.17</v>
      </c>
      <c r="H5" s="38"/>
    </row>
    <row r="6" spans="1:12" x14ac:dyDescent="0.2">
      <c r="A6" s="38" t="s">
        <v>10</v>
      </c>
      <c r="B6" s="60" t="s">
        <v>240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38"/>
    </row>
    <row r="7" spans="1:12" x14ac:dyDescent="0.2">
      <c r="A7" s="38" t="s">
        <v>10</v>
      </c>
      <c r="B7" s="60" t="s">
        <v>241</v>
      </c>
      <c r="C7" s="61">
        <v>120849.22</v>
      </c>
      <c r="D7" s="61">
        <v>3814908.7</v>
      </c>
      <c r="E7" s="61">
        <v>3741659.91</v>
      </c>
      <c r="F7" s="61">
        <v>73248.789999999994</v>
      </c>
      <c r="G7" s="61">
        <v>194098.01</v>
      </c>
      <c r="H7" s="38"/>
    </row>
    <row r="8" spans="1:12" x14ac:dyDescent="0.2">
      <c r="A8" s="38" t="s">
        <v>15</v>
      </c>
      <c r="B8" s="60" t="s">
        <v>242</v>
      </c>
      <c r="C8" s="61">
        <v>0</v>
      </c>
      <c r="D8" s="61">
        <v>3660181.95</v>
      </c>
      <c r="E8" s="61">
        <v>3660181.95</v>
      </c>
      <c r="F8" s="61">
        <v>0</v>
      </c>
      <c r="G8" s="61">
        <v>0</v>
      </c>
      <c r="H8" s="12"/>
      <c r="L8" s="38"/>
    </row>
    <row r="9" spans="1:12" x14ac:dyDescent="0.2">
      <c r="A9" s="12" t="s">
        <v>19</v>
      </c>
      <c r="B9" s="60" t="s">
        <v>243</v>
      </c>
      <c r="C9" s="61">
        <v>0</v>
      </c>
      <c r="D9" s="61">
        <v>0</v>
      </c>
      <c r="E9" s="61">
        <v>0</v>
      </c>
      <c r="F9" s="61">
        <v>0</v>
      </c>
      <c r="G9" s="61">
        <v>0</v>
      </c>
      <c r="H9" s="38"/>
      <c r="L9" s="12"/>
    </row>
    <row r="10" spans="1:12" x14ac:dyDescent="0.2">
      <c r="A10" s="52"/>
      <c r="B10" s="60" t="s">
        <v>244</v>
      </c>
      <c r="C10" s="61">
        <v>0</v>
      </c>
      <c r="D10" s="61">
        <v>0</v>
      </c>
      <c r="E10" s="61">
        <v>0</v>
      </c>
      <c r="F10" s="61">
        <v>0</v>
      </c>
      <c r="G10" s="61">
        <v>0</v>
      </c>
      <c r="L10" s="38"/>
    </row>
    <row r="11" spans="1:12" x14ac:dyDescent="0.2">
      <c r="A11" s="12" t="s">
        <v>13</v>
      </c>
      <c r="B11" s="60" t="s">
        <v>245</v>
      </c>
      <c r="C11" s="61">
        <v>160539.09</v>
      </c>
      <c r="D11" s="61">
        <v>39668.239999999998</v>
      </c>
      <c r="E11" s="61">
        <v>158673.48000000001</v>
      </c>
      <c r="F11" s="61">
        <v>-119005.24</v>
      </c>
      <c r="G11" s="61">
        <v>41533.85</v>
      </c>
      <c r="H11" s="12"/>
      <c r="L11" s="12"/>
    </row>
    <row r="12" spans="1:12" x14ac:dyDescent="0.2">
      <c r="A12" s="12" t="s">
        <v>13</v>
      </c>
      <c r="B12" s="60" t="s">
        <v>246</v>
      </c>
      <c r="C12" s="61">
        <v>0</v>
      </c>
      <c r="D12" s="61">
        <v>0</v>
      </c>
      <c r="E12" s="61">
        <v>0</v>
      </c>
      <c r="F12" s="61">
        <v>0</v>
      </c>
      <c r="G12" s="61">
        <v>0</v>
      </c>
      <c r="H12" s="12"/>
      <c r="L12" s="12"/>
    </row>
    <row r="13" spans="1:12" x14ac:dyDescent="0.2">
      <c r="A13" s="12" t="s">
        <v>13</v>
      </c>
      <c r="B13" s="60" t="s">
        <v>247</v>
      </c>
      <c r="C13" s="61">
        <v>1309.3599999999999</v>
      </c>
      <c r="D13" s="61">
        <v>0</v>
      </c>
      <c r="E13" s="61">
        <v>1309.3599999999999</v>
      </c>
      <c r="F13" s="61">
        <v>-1309.3599999999999</v>
      </c>
      <c r="G13" s="61">
        <v>0</v>
      </c>
      <c r="H13" s="12"/>
      <c r="L13" s="12"/>
    </row>
    <row r="14" spans="1:12" x14ac:dyDescent="0.2">
      <c r="A14" s="38" t="s">
        <v>15</v>
      </c>
      <c r="B14" s="60" t="s">
        <v>248</v>
      </c>
      <c r="C14" s="61">
        <v>0</v>
      </c>
      <c r="D14" s="61">
        <v>0</v>
      </c>
      <c r="E14" s="61">
        <v>0</v>
      </c>
      <c r="F14" s="61">
        <v>0</v>
      </c>
      <c r="G14" s="61">
        <v>0</v>
      </c>
      <c r="H14" s="38"/>
      <c r="L14" s="12"/>
    </row>
    <row r="15" spans="1:12" x14ac:dyDescent="0.2">
      <c r="A15" s="12" t="s">
        <v>13</v>
      </c>
      <c r="B15" s="60" t="s">
        <v>249</v>
      </c>
      <c r="C15" s="61">
        <v>22096.2</v>
      </c>
      <c r="D15" s="61">
        <v>857.06</v>
      </c>
      <c r="E15" s="61">
        <v>7527.7</v>
      </c>
      <c r="F15" s="61">
        <v>-6670.64</v>
      </c>
      <c r="G15" s="61">
        <v>15425.56</v>
      </c>
      <c r="H15" s="12"/>
    </row>
    <row r="16" spans="1:12" x14ac:dyDescent="0.2">
      <c r="A16" s="38" t="s">
        <v>10</v>
      </c>
      <c r="B16" s="60" t="s">
        <v>250</v>
      </c>
      <c r="C16" s="61">
        <v>0</v>
      </c>
      <c r="D16" s="61">
        <v>0</v>
      </c>
      <c r="E16" s="61">
        <v>0</v>
      </c>
      <c r="F16" s="61">
        <v>0</v>
      </c>
      <c r="G16" s="61">
        <v>0</v>
      </c>
      <c r="H16" s="38"/>
    </row>
    <row r="17" spans="1:8" x14ac:dyDescent="0.2">
      <c r="A17" s="12" t="s">
        <v>20</v>
      </c>
      <c r="B17" s="60" t="s">
        <v>251</v>
      </c>
      <c r="C17" s="61">
        <v>0</v>
      </c>
      <c r="D17" s="61">
        <v>0</v>
      </c>
      <c r="E17" s="61">
        <v>0</v>
      </c>
      <c r="F17" s="61">
        <v>0</v>
      </c>
      <c r="G17" s="61">
        <v>0</v>
      </c>
      <c r="H17" s="12"/>
    </row>
    <row r="18" spans="1:8" x14ac:dyDescent="0.2">
      <c r="A18" s="52"/>
      <c r="B18" s="60" t="s">
        <v>252</v>
      </c>
      <c r="C18" s="61">
        <v>51439692.890000001</v>
      </c>
      <c r="D18" s="61">
        <v>11006599.6</v>
      </c>
      <c r="E18" s="61">
        <v>11335920.15</v>
      </c>
      <c r="F18" s="61">
        <v>-329320.55</v>
      </c>
      <c r="G18" s="61">
        <v>51110372.340000004</v>
      </c>
    </row>
    <row r="19" spans="1:8" x14ac:dyDescent="0.2">
      <c r="A19" s="52"/>
      <c r="B19" s="60" t="s">
        <v>253</v>
      </c>
    </row>
    <row r="20" spans="1:8" x14ac:dyDescent="0.2">
      <c r="A20" s="12" t="s">
        <v>18</v>
      </c>
      <c r="B20" s="60" t="s">
        <v>254</v>
      </c>
      <c r="C20" s="61">
        <v>250646.39999999999</v>
      </c>
      <c r="D20" s="61">
        <v>3741630.05</v>
      </c>
      <c r="E20" s="61">
        <v>3490983.65</v>
      </c>
      <c r="F20" s="61">
        <v>-250646.39999999999</v>
      </c>
      <c r="G20" s="61">
        <v>0</v>
      </c>
      <c r="H20" s="12"/>
    </row>
    <row r="21" spans="1:8" x14ac:dyDescent="0.2">
      <c r="A21" s="12" t="s">
        <v>19</v>
      </c>
      <c r="B21" s="60" t="s">
        <v>255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38"/>
    </row>
    <row r="22" spans="1:8" x14ac:dyDescent="0.2">
      <c r="A22" s="52"/>
      <c r="B22" s="60" t="s">
        <v>256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</row>
    <row r="23" spans="1:8" x14ac:dyDescent="0.2">
      <c r="A23" s="12" t="s">
        <v>13</v>
      </c>
      <c r="B23" s="60" t="s">
        <v>257</v>
      </c>
      <c r="C23" s="61">
        <v>0</v>
      </c>
      <c r="D23" s="61">
        <v>132.05000000000001</v>
      </c>
      <c r="E23" s="61">
        <v>132.05000000000001</v>
      </c>
      <c r="F23" s="61">
        <v>0</v>
      </c>
      <c r="G23" s="61">
        <v>0</v>
      </c>
      <c r="H23" s="12"/>
    </row>
    <row r="24" spans="1:8" x14ac:dyDescent="0.2">
      <c r="A24" s="38" t="s">
        <v>10</v>
      </c>
      <c r="B24" s="60" t="s">
        <v>258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38"/>
    </row>
    <row r="25" spans="1:8" x14ac:dyDescent="0.2">
      <c r="A25" s="38" t="s">
        <v>10</v>
      </c>
      <c r="B25" s="60" t="s">
        <v>259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38"/>
    </row>
    <row r="26" spans="1:8" x14ac:dyDescent="0.2">
      <c r="A26" s="12" t="s">
        <v>16</v>
      </c>
      <c r="B26" s="60" t="s">
        <v>260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12"/>
    </row>
    <row r="27" spans="1:8" x14ac:dyDescent="0.2">
      <c r="A27" s="12" t="s">
        <v>13</v>
      </c>
      <c r="B27" s="60" t="s">
        <v>261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12"/>
    </row>
    <row r="28" spans="1:8" x14ac:dyDescent="0.2">
      <c r="A28" s="12" t="s">
        <v>20</v>
      </c>
      <c r="B28" s="60" t="s">
        <v>262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12"/>
    </row>
    <row r="29" spans="1:8" x14ac:dyDescent="0.2">
      <c r="A29" s="52"/>
      <c r="B29" s="60" t="s">
        <v>263</v>
      </c>
      <c r="C29" s="61">
        <v>250646.39999999999</v>
      </c>
      <c r="D29" s="61">
        <v>3741762.1</v>
      </c>
      <c r="E29" s="61">
        <v>3491115.7</v>
      </c>
      <c r="F29" s="61">
        <v>-250646.39999999999</v>
      </c>
      <c r="G29" s="61">
        <v>0</v>
      </c>
    </row>
    <row r="30" spans="1:8" x14ac:dyDescent="0.2">
      <c r="A30" s="52"/>
      <c r="B30" s="60" t="s">
        <v>264</v>
      </c>
      <c r="C30" s="61">
        <v>51189046.490000002</v>
      </c>
      <c r="D30" s="61">
        <v>14748361.699999999</v>
      </c>
      <c r="E30" s="61">
        <v>14827035.85</v>
      </c>
      <c r="F30" s="61">
        <v>-78674.149999999994</v>
      </c>
      <c r="G30" s="61">
        <v>51110372.340000004</v>
      </c>
    </row>
    <row r="31" spans="1:8" x14ac:dyDescent="0.2">
      <c r="A31" s="52"/>
      <c r="B31" s="60" t="s">
        <v>265</v>
      </c>
    </row>
    <row r="32" spans="1:8" x14ac:dyDescent="0.2">
      <c r="A32" s="38" t="s">
        <v>10</v>
      </c>
      <c r="B32" s="60" t="s">
        <v>266</v>
      </c>
      <c r="C32" s="61">
        <v>5628084.9100000001</v>
      </c>
      <c r="D32" s="61">
        <v>184077.58</v>
      </c>
      <c r="E32" s="61">
        <v>0</v>
      </c>
      <c r="F32" s="61">
        <v>184077.58</v>
      </c>
      <c r="G32" s="61">
        <v>5812162.4900000002</v>
      </c>
      <c r="H32" s="38"/>
    </row>
    <row r="33" spans="1:8" x14ac:dyDescent="0.2">
      <c r="A33" s="38" t="s">
        <v>10</v>
      </c>
      <c r="B33" s="60" t="s">
        <v>267</v>
      </c>
      <c r="C33" s="61">
        <v>0</v>
      </c>
      <c r="D33" s="61">
        <v>0</v>
      </c>
      <c r="E33" s="61">
        <v>0</v>
      </c>
      <c r="F33" s="61">
        <v>0</v>
      </c>
      <c r="G33" s="61">
        <v>0</v>
      </c>
      <c r="H33" s="38"/>
    </row>
    <row r="34" spans="1:8" x14ac:dyDescent="0.2">
      <c r="A34" s="38" t="s">
        <v>10</v>
      </c>
      <c r="B34" s="60" t="s">
        <v>268</v>
      </c>
      <c r="C34" s="61">
        <v>0</v>
      </c>
      <c r="D34" s="61">
        <v>0</v>
      </c>
      <c r="E34" s="61">
        <v>0</v>
      </c>
      <c r="F34" s="61">
        <v>0</v>
      </c>
      <c r="G34" s="61">
        <v>0</v>
      </c>
      <c r="H34" s="38"/>
    </row>
    <row r="35" spans="1:8" x14ac:dyDescent="0.2">
      <c r="A35" s="38" t="s">
        <v>10</v>
      </c>
      <c r="B35" s="60" t="s">
        <v>269</v>
      </c>
      <c r="C35" s="61">
        <v>3111.4</v>
      </c>
      <c r="D35" s="61">
        <v>2305.52</v>
      </c>
      <c r="E35" s="61">
        <v>681.32</v>
      </c>
      <c r="F35" s="61">
        <v>1624.2</v>
      </c>
      <c r="G35" s="61">
        <v>4735.6000000000004</v>
      </c>
      <c r="H35" s="38"/>
    </row>
    <row r="36" spans="1:8" x14ac:dyDescent="0.2">
      <c r="A36" s="12" t="s">
        <v>13</v>
      </c>
      <c r="B36" s="60" t="s">
        <v>270</v>
      </c>
      <c r="C36" s="61">
        <v>444.57</v>
      </c>
      <c r="D36" s="61">
        <v>-76.959999999999994</v>
      </c>
      <c r="E36" s="61">
        <v>-22.89</v>
      </c>
      <c r="F36" s="61">
        <v>-54.07</v>
      </c>
      <c r="G36" s="61">
        <v>390.5</v>
      </c>
      <c r="H36" s="12"/>
    </row>
    <row r="37" spans="1:8" x14ac:dyDescent="0.2">
      <c r="A37" s="38" t="s">
        <v>15</v>
      </c>
      <c r="B37" s="60" t="s">
        <v>271</v>
      </c>
      <c r="C37" s="61">
        <v>0</v>
      </c>
      <c r="D37" s="61">
        <v>0</v>
      </c>
      <c r="E37" s="61">
        <v>0</v>
      </c>
      <c r="F37" s="61">
        <v>0</v>
      </c>
      <c r="G37" s="61">
        <v>0</v>
      </c>
      <c r="H37" s="38"/>
    </row>
    <row r="38" spans="1:8" x14ac:dyDescent="0.2">
      <c r="A38" s="12" t="s">
        <v>18</v>
      </c>
      <c r="B38" s="60" t="s">
        <v>272</v>
      </c>
      <c r="C38" s="61">
        <v>0</v>
      </c>
      <c r="D38" s="61">
        <v>0</v>
      </c>
      <c r="E38" s="61">
        <v>0</v>
      </c>
      <c r="F38" s="61">
        <v>0</v>
      </c>
      <c r="G38" s="61">
        <v>0</v>
      </c>
      <c r="H38" s="12"/>
    </row>
    <row r="39" spans="1:8" x14ac:dyDescent="0.2">
      <c r="A39" s="12" t="s">
        <v>19</v>
      </c>
      <c r="B39" s="60" t="s">
        <v>273</v>
      </c>
      <c r="C39" s="61">
        <v>0</v>
      </c>
      <c r="D39" s="61">
        <v>0</v>
      </c>
      <c r="E39" s="61">
        <v>0</v>
      </c>
      <c r="F39" s="61">
        <v>0</v>
      </c>
      <c r="G39" s="61">
        <v>0</v>
      </c>
      <c r="H39" s="12"/>
    </row>
    <row r="40" spans="1:8" x14ac:dyDescent="0.2">
      <c r="A40" s="12" t="s">
        <v>19</v>
      </c>
      <c r="B40" s="60" t="s">
        <v>274</v>
      </c>
      <c r="C40" s="61">
        <v>0</v>
      </c>
      <c r="D40" s="61">
        <v>0</v>
      </c>
      <c r="E40" s="61">
        <v>0</v>
      </c>
      <c r="F40" s="61">
        <v>0</v>
      </c>
      <c r="G40" s="61">
        <v>0</v>
      </c>
      <c r="H40" s="12"/>
    </row>
    <row r="41" spans="1:8" x14ac:dyDescent="0.2">
      <c r="A41" s="70" t="s">
        <v>275</v>
      </c>
      <c r="B41" s="60" t="s">
        <v>276</v>
      </c>
      <c r="C41" s="61">
        <v>5631640.8799999999</v>
      </c>
      <c r="D41" s="61">
        <v>186306.14</v>
      </c>
      <c r="E41" s="61">
        <v>658.43</v>
      </c>
      <c r="F41" s="61">
        <v>185647.71</v>
      </c>
      <c r="G41" s="61">
        <v>5817288.5899999999</v>
      </c>
    </row>
    <row r="42" spans="1:8" x14ac:dyDescent="0.2">
      <c r="A42" s="70" t="s">
        <v>275</v>
      </c>
      <c r="B42" s="60" t="s">
        <v>277</v>
      </c>
      <c r="C42" s="61">
        <v>55625352.82</v>
      </c>
      <c r="D42" s="61">
        <v>1489766.77</v>
      </c>
      <c r="E42" s="61">
        <v>2197602.35</v>
      </c>
      <c r="F42" s="61">
        <v>-707835.58</v>
      </c>
      <c r="G42" s="61">
        <v>54917517.240000002</v>
      </c>
    </row>
    <row r="43" spans="1:8" x14ac:dyDescent="0.2">
      <c r="A43" s="70" t="s">
        <v>275</v>
      </c>
      <c r="B43" s="60" t="s">
        <v>278</v>
      </c>
      <c r="C43" s="61">
        <v>56820687.369999997</v>
      </c>
      <c r="D43" s="61">
        <v>14934667.84</v>
      </c>
      <c r="E43" s="61">
        <v>14827694.279999999</v>
      </c>
      <c r="F43" s="61">
        <v>106973.56</v>
      </c>
      <c r="G43" s="61">
        <v>56927660.93</v>
      </c>
    </row>
    <row r="44" spans="1:8" ht="15" x14ac:dyDescent="0.25">
      <c r="A44" s="50"/>
      <c r="B44" s="60" t="s">
        <v>279</v>
      </c>
    </row>
    <row r="45" spans="1:8" x14ac:dyDescent="0.2">
      <c r="A45" s="71" t="s">
        <v>275</v>
      </c>
      <c r="B45" s="60" t="s">
        <v>280</v>
      </c>
      <c r="C45" s="61">
        <v>648163.68999999994</v>
      </c>
      <c r="D45" s="61">
        <v>0</v>
      </c>
      <c r="E45" s="61">
        <v>29190.18</v>
      </c>
      <c r="F45" s="61">
        <v>29190.18</v>
      </c>
      <c r="G45" s="61">
        <v>677353.87</v>
      </c>
    </row>
    <row r="46" spans="1:8" x14ac:dyDescent="0.2">
      <c r="A46" s="71" t="s">
        <v>275</v>
      </c>
      <c r="B46" s="60" t="s">
        <v>281</v>
      </c>
      <c r="C46" s="61">
        <v>0</v>
      </c>
      <c r="D46" s="61">
        <v>0</v>
      </c>
      <c r="E46" s="61">
        <v>0</v>
      </c>
      <c r="F46" s="61">
        <v>0</v>
      </c>
      <c r="G46" s="61">
        <v>0</v>
      </c>
    </row>
    <row r="47" spans="1:8" x14ac:dyDescent="0.2">
      <c r="A47" s="71" t="s">
        <v>275</v>
      </c>
      <c r="B47" s="60" t="s">
        <v>282</v>
      </c>
      <c r="C47" s="61">
        <v>9509.09</v>
      </c>
      <c r="D47" s="61">
        <v>132.05000000000001</v>
      </c>
      <c r="E47" s="61">
        <v>0</v>
      </c>
      <c r="F47" s="61">
        <v>-132.05000000000001</v>
      </c>
      <c r="G47" s="61">
        <v>9377.0400000000009</v>
      </c>
    </row>
    <row r="48" spans="1:8" x14ac:dyDescent="0.2">
      <c r="A48" s="71" t="s">
        <v>275</v>
      </c>
      <c r="B48" s="60" t="s">
        <v>283</v>
      </c>
      <c r="C48" s="61">
        <v>0</v>
      </c>
      <c r="D48" s="61">
        <v>0</v>
      </c>
      <c r="E48" s="61">
        <v>0</v>
      </c>
      <c r="F48" s="61">
        <v>0</v>
      </c>
      <c r="G48" s="61">
        <v>0</v>
      </c>
    </row>
    <row r="49" spans="1:7" x14ac:dyDescent="0.2">
      <c r="A49" s="71" t="s">
        <v>275</v>
      </c>
      <c r="B49" s="60" t="s">
        <v>284</v>
      </c>
      <c r="C49" s="61">
        <v>0</v>
      </c>
      <c r="D49" s="61">
        <v>0</v>
      </c>
      <c r="E49" s="61">
        <v>0</v>
      </c>
      <c r="F49" s="61">
        <v>0</v>
      </c>
      <c r="G49" s="61">
        <v>0</v>
      </c>
    </row>
    <row r="50" spans="1:7" x14ac:dyDescent="0.2">
      <c r="A50" s="71" t="s">
        <v>275</v>
      </c>
      <c r="B50" s="60" t="s">
        <v>285</v>
      </c>
      <c r="C50" s="61">
        <v>486.75</v>
      </c>
      <c r="D50" s="61">
        <v>312.99</v>
      </c>
      <c r="E50" s="61">
        <v>347.02</v>
      </c>
      <c r="F50" s="61">
        <v>34.03</v>
      </c>
      <c r="G50" s="61">
        <v>520.78</v>
      </c>
    </row>
    <row r="51" spans="1:7" x14ac:dyDescent="0.2">
      <c r="A51" s="71" t="s">
        <v>275</v>
      </c>
      <c r="B51" s="60" t="s">
        <v>286</v>
      </c>
      <c r="C51" s="61">
        <v>-2347.9499999999998</v>
      </c>
      <c r="D51" s="61">
        <v>0</v>
      </c>
      <c r="E51" s="61">
        <v>0.01</v>
      </c>
      <c r="F51" s="61">
        <v>0.01</v>
      </c>
      <c r="G51" s="61">
        <v>-2347.94</v>
      </c>
    </row>
    <row r="52" spans="1:7" x14ac:dyDescent="0.2">
      <c r="A52" s="71" t="s">
        <v>275</v>
      </c>
      <c r="B52" s="60" t="s">
        <v>287</v>
      </c>
      <c r="C52" s="61">
        <v>-3698.54</v>
      </c>
      <c r="D52" s="61">
        <v>0</v>
      </c>
      <c r="E52" s="61">
        <v>102.18</v>
      </c>
      <c r="F52" s="61">
        <v>102.18</v>
      </c>
      <c r="G52" s="61">
        <v>-3596.36</v>
      </c>
    </row>
    <row r="53" spans="1:7" x14ac:dyDescent="0.2">
      <c r="A53" s="71" t="s">
        <v>275</v>
      </c>
      <c r="B53" s="60" t="s">
        <v>288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</row>
    <row r="54" spans="1:7" x14ac:dyDescent="0.2">
      <c r="A54" s="71" t="s">
        <v>275</v>
      </c>
      <c r="B54" s="60" t="s">
        <v>289</v>
      </c>
      <c r="C54" s="61">
        <v>42595.11</v>
      </c>
      <c r="D54" s="61">
        <v>0</v>
      </c>
      <c r="E54" s="61">
        <v>1.92</v>
      </c>
      <c r="F54" s="61">
        <v>1.92</v>
      </c>
      <c r="G54" s="61">
        <v>42597.03</v>
      </c>
    </row>
    <row r="55" spans="1:7" x14ac:dyDescent="0.2">
      <c r="A55" s="71" t="s">
        <v>275</v>
      </c>
      <c r="B55" s="60" t="s">
        <v>290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</row>
    <row r="56" spans="1:7" x14ac:dyDescent="0.2">
      <c r="A56" s="71" t="s">
        <v>275</v>
      </c>
      <c r="B56" s="60" t="s">
        <v>291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</row>
    <row r="57" spans="1:7" x14ac:dyDescent="0.2">
      <c r="A57" s="71" t="s">
        <v>275</v>
      </c>
      <c r="B57" s="60" t="s">
        <v>292</v>
      </c>
      <c r="C57" s="61">
        <v>694708.15</v>
      </c>
      <c r="D57" s="61">
        <v>445.04</v>
      </c>
      <c r="E57" s="61">
        <v>29641.31</v>
      </c>
      <c r="F57" s="61">
        <v>29196.27</v>
      </c>
      <c r="G57" s="61">
        <v>723904.42</v>
      </c>
    </row>
    <row r="58" spans="1:7" ht="15" x14ac:dyDescent="0.25">
      <c r="A58" s="50"/>
      <c r="B58" s="60" t="s">
        <v>293</v>
      </c>
    </row>
    <row r="59" spans="1:7" x14ac:dyDescent="0.2">
      <c r="A59" s="71" t="s">
        <v>275</v>
      </c>
      <c r="B59" s="60" t="s">
        <v>293</v>
      </c>
      <c r="C59" s="61">
        <v>81.510000000000005</v>
      </c>
      <c r="D59" s="61">
        <v>0</v>
      </c>
      <c r="E59" s="61">
        <v>0</v>
      </c>
      <c r="F59" s="61">
        <v>0</v>
      </c>
      <c r="G59" s="61">
        <v>81.510000000000005</v>
      </c>
    </row>
    <row r="60" spans="1:7" x14ac:dyDescent="0.2">
      <c r="A60" s="71" t="s">
        <v>275</v>
      </c>
      <c r="B60" s="60" t="s">
        <v>294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</row>
    <row r="61" spans="1:7" x14ac:dyDescent="0.2">
      <c r="A61" s="71" t="s">
        <v>275</v>
      </c>
      <c r="B61" s="60" t="s">
        <v>295</v>
      </c>
      <c r="C61" s="61">
        <v>22840.55</v>
      </c>
      <c r="D61" s="61">
        <v>4988.8900000000003</v>
      </c>
      <c r="E61" s="61">
        <v>3504.27</v>
      </c>
      <c r="F61" s="61">
        <v>1484.62</v>
      </c>
      <c r="G61" s="61">
        <v>24325.17</v>
      </c>
    </row>
    <row r="62" spans="1:7" x14ac:dyDescent="0.2">
      <c r="A62" s="71" t="s">
        <v>275</v>
      </c>
      <c r="B62" s="60" t="s">
        <v>296</v>
      </c>
      <c r="C62" s="61">
        <v>0</v>
      </c>
      <c r="D62" s="61">
        <v>0</v>
      </c>
      <c r="E62" s="61">
        <v>0</v>
      </c>
      <c r="F62" s="61">
        <v>0</v>
      </c>
      <c r="G62" s="61">
        <v>0</v>
      </c>
    </row>
    <row r="63" spans="1:7" x14ac:dyDescent="0.2">
      <c r="A63" s="71" t="s">
        <v>275</v>
      </c>
      <c r="B63" s="60" t="s">
        <v>297</v>
      </c>
      <c r="C63" s="61">
        <v>0</v>
      </c>
      <c r="D63" s="61">
        <v>0</v>
      </c>
      <c r="E63" s="61">
        <v>0</v>
      </c>
      <c r="F63" s="61">
        <v>0</v>
      </c>
      <c r="G63" s="61">
        <v>0</v>
      </c>
    </row>
    <row r="64" spans="1:7" x14ac:dyDescent="0.2">
      <c r="A64" s="71" t="s">
        <v>275</v>
      </c>
      <c r="B64" s="60" t="s">
        <v>298</v>
      </c>
      <c r="C64" s="61">
        <v>22922.06</v>
      </c>
      <c r="D64" s="61">
        <v>4988.8900000000003</v>
      </c>
      <c r="E64" s="61">
        <v>3504.27</v>
      </c>
      <c r="F64" s="61">
        <v>1484.62</v>
      </c>
      <c r="G64" s="61">
        <v>24406.68</v>
      </c>
    </row>
    <row r="65" spans="1:7" x14ac:dyDescent="0.2">
      <c r="A65" s="71" t="s">
        <v>275</v>
      </c>
      <c r="B65" s="60" t="s">
        <v>299</v>
      </c>
      <c r="C65" s="61">
        <v>671786.09</v>
      </c>
      <c r="D65" s="61">
        <v>5433.93</v>
      </c>
      <c r="E65" s="61">
        <v>33145.58</v>
      </c>
      <c r="F65" s="61">
        <v>27711.65</v>
      </c>
      <c r="G65" s="61">
        <v>699497.74</v>
      </c>
    </row>
    <row r="66" spans="1:7" x14ac:dyDescent="0.2">
      <c r="A66" s="71" t="s">
        <v>275</v>
      </c>
      <c r="B66" s="60" t="s">
        <v>300</v>
      </c>
      <c r="C66" s="61">
        <v>671786.09</v>
      </c>
      <c r="D66" s="61">
        <v>5433.93</v>
      </c>
      <c r="E66" s="61">
        <v>33145.58</v>
      </c>
      <c r="F66" s="61">
        <v>27711.65</v>
      </c>
      <c r="G66" s="61">
        <v>699497.74</v>
      </c>
    </row>
    <row r="67" spans="1:7" x14ac:dyDescent="0.2">
      <c r="A67" s="71" t="s">
        <v>275</v>
      </c>
      <c r="B67" s="60" t="s">
        <v>301</v>
      </c>
      <c r="C67" s="61">
        <v>454353.21</v>
      </c>
      <c r="D67" s="61">
        <v>189907.33</v>
      </c>
      <c r="E67" s="61">
        <v>83521.53</v>
      </c>
      <c r="F67" s="61">
        <v>-106385.8</v>
      </c>
      <c r="G67" s="61">
        <v>347967.41</v>
      </c>
    </row>
    <row r="68" spans="1:7" x14ac:dyDescent="0.2">
      <c r="A68" s="71" t="s">
        <v>275</v>
      </c>
      <c r="B68" s="60" t="s">
        <v>302</v>
      </c>
      <c r="C68" s="61">
        <v>0</v>
      </c>
      <c r="D68" s="61">
        <v>0</v>
      </c>
      <c r="E68" s="61">
        <v>0</v>
      </c>
      <c r="F68" s="61">
        <v>0</v>
      </c>
      <c r="G68" s="61">
        <v>0</v>
      </c>
    </row>
    <row r="69" spans="1:7" x14ac:dyDescent="0.2">
      <c r="A69" s="71" t="s">
        <v>275</v>
      </c>
      <c r="B69" s="60" t="s">
        <v>303</v>
      </c>
      <c r="C69" s="61">
        <v>1126139.3</v>
      </c>
      <c r="D69" s="61">
        <v>195341.26</v>
      </c>
      <c r="E69" s="61">
        <v>116667.11</v>
      </c>
      <c r="F69" s="61">
        <v>-78674.149999999994</v>
      </c>
      <c r="G69" s="61">
        <v>1047465.15</v>
      </c>
    </row>
    <row r="70" spans="1:7" ht="15" x14ac:dyDescent="0.25">
      <c r="A70" s="50"/>
      <c r="B70" s="60" t="s">
        <v>304</v>
      </c>
    </row>
    <row r="71" spans="1:7" x14ac:dyDescent="0.2">
      <c r="A71" s="71" t="s">
        <v>275</v>
      </c>
      <c r="B71" s="60" t="s">
        <v>305</v>
      </c>
      <c r="C71" s="61">
        <v>0</v>
      </c>
      <c r="D71" s="61">
        <v>0</v>
      </c>
      <c r="E71" s="61">
        <v>0</v>
      </c>
      <c r="F71" s="61">
        <v>0</v>
      </c>
      <c r="G71" s="61">
        <v>0</v>
      </c>
    </row>
    <row r="72" spans="1:7" x14ac:dyDescent="0.2">
      <c r="A72" s="71" t="s">
        <v>275</v>
      </c>
      <c r="B72" s="60" t="s">
        <v>306</v>
      </c>
      <c r="C72" s="61">
        <v>0</v>
      </c>
      <c r="D72" s="61">
        <v>0</v>
      </c>
      <c r="E72" s="61">
        <v>0</v>
      </c>
      <c r="F72" s="61">
        <v>0</v>
      </c>
      <c r="G72" s="61">
        <v>0</v>
      </c>
    </row>
    <row r="73" spans="1:7" x14ac:dyDescent="0.2">
      <c r="A73" s="71" t="s">
        <v>275</v>
      </c>
      <c r="B73" s="60" t="s">
        <v>307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</row>
    <row r="74" spans="1:7" ht="15" x14ac:dyDescent="0.25">
      <c r="A74" s="50"/>
      <c r="B74" s="60" t="s">
        <v>308</v>
      </c>
      <c r="C74" s="61">
        <v>0</v>
      </c>
      <c r="D74" s="61">
        <v>0</v>
      </c>
      <c r="E74" s="61">
        <v>0</v>
      </c>
      <c r="F74" s="61">
        <v>0</v>
      </c>
      <c r="G74" s="61">
        <v>0</v>
      </c>
    </row>
    <row r="75" spans="1:7" x14ac:dyDescent="0.2">
      <c r="A75" s="71" t="s">
        <v>275</v>
      </c>
      <c r="B75" s="60" t="s">
        <v>309</v>
      </c>
    </row>
    <row r="76" spans="1:7" x14ac:dyDescent="0.2">
      <c r="A76" s="71" t="s">
        <v>275</v>
      </c>
      <c r="B76" s="60" t="s">
        <v>310</v>
      </c>
      <c r="C76" s="61">
        <v>671786.09</v>
      </c>
      <c r="D76" s="61">
        <v>5433.93</v>
      </c>
      <c r="E76" s="61">
        <v>33145.58</v>
      </c>
      <c r="F76" s="61">
        <v>27711.65</v>
      </c>
      <c r="G76" s="61">
        <v>699497.74</v>
      </c>
    </row>
    <row r="77" spans="1:7" x14ac:dyDescent="0.2">
      <c r="A77" s="71" t="s">
        <v>275</v>
      </c>
      <c r="B77" s="60" t="s">
        <v>311</v>
      </c>
      <c r="C77" s="61">
        <v>0</v>
      </c>
      <c r="D77" s="61">
        <v>0</v>
      </c>
      <c r="E77" s="61">
        <v>0</v>
      </c>
      <c r="F77" s="61">
        <v>0</v>
      </c>
      <c r="G77" s="61">
        <v>0</v>
      </c>
    </row>
    <row r="78" spans="1:7" x14ac:dyDescent="0.2">
      <c r="A78" s="71" t="s">
        <v>275</v>
      </c>
      <c r="B78" s="60" t="s">
        <v>312</v>
      </c>
      <c r="C78" s="61">
        <v>0</v>
      </c>
      <c r="D78" s="61">
        <v>0</v>
      </c>
      <c r="E78" s="61">
        <v>0</v>
      </c>
      <c r="F78" s="61">
        <v>0</v>
      </c>
      <c r="G78" s="61">
        <v>0</v>
      </c>
    </row>
    <row r="79" spans="1:7" x14ac:dyDescent="0.2">
      <c r="A79" s="71" t="s">
        <v>275</v>
      </c>
      <c r="B79" s="60" t="s">
        <v>313</v>
      </c>
      <c r="C79" s="61">
        <v>49001459.920000002</v>
      </c>
      <c r="D79" s="61">
        <v>0</v>
      </c>
      <c r="E79" s="61">
        <v>0</v>
      </c>
      <c r="F79" s="61">
        <v>0</v>
      </c>
      <c r="G79" s="61">
        <v>49001459.920000002</v>
      </c>
    </row>
    <row r="80" spans="1:7" x14ac:dyDescent="0.2">
      <c r="A80" s="71" t="s">
        <v>275</v>
      </c>
      <c r="B80" s="60" t="s">
        <v>314</v>
      </c>
      <c r="C80" s="61">
        <v>1193048.07</v>
      </c>
      <c r="D80" s="61">
        <v>0</v>
      </c>
      <c r="E80" s="61">
        <v>0</v>
      </c>
      <c r="F80" s="61">
        <v>0</v>
      </c>
      <c r="G80" s="61">
        <v>1193048.07</v>
      </c>
    </row>
    <row r="81" spans="1:7" x14ac:dyDescent="0.2">
      <c r="A81" s="71" t="s">
        <v>275</v>
      </c>
      <c r="B81" s="60" t="s">
        <v>315</v>
      </c>
      <c r="C81" s="61">
        <v>-131600.79999999999</v>
      </c>
      <c r="D81" s="61">
        <v>0</v>
      </c>
      <c r="E81" s="61">
        <v>0</v>
      </c>
      <c r="F81" s="61">
        <v>0</v>
      </c>
      <c r="G81" s="61">
        <v>-131600.79999999999</v>
      </c>
    </row>
    <row r="82" spans="1:7" x14ac:dyDescent="0.2">
      <c r="A82" s="71" t="s">
        <v>275</v>
      </c>
      <c r="B82" s="60" t="s">
        <v>316</v>
      </c>
      <c r="C82" s="61">
        <v>0</v>
      </c>
      <c r="D82" s="61">
        <v>0</v>
      </c>
      <c r="E82" s="61">
        <v>0</v>
      </c>
      <c r="F82" s="61">
        <v>0</v>
      </c>
      <c r="G82" s="61">
        <v>0</v>
      </c>
    </row>
    <row r="83" spans="1:7" x14ac:dyDescent="0.2">
      <c r="A83" s="71" t="s">
        <v>275</v>
      </c>
      <c r="B83" s="60" t="s">
        <v>317</v>
      </c>
      <c r="C83" s="61">
        <v>0</v>
      </c>
      <c r="D83" s="61">
        <v>0</v>
      </c>
      <c r="E83" s="61">
        <v>0</v>
      </c>
      <c r="F83" s="61">
        <v>0</v>
      </c>
      <c r="G83" s="61">
        <v>0</v>
      </c>
    </row>
    <row r="84" spans="1:7" x14ac:dyDescent="0.2">
      <c r="A84" s="71" t="s">
        <v>275</v>
      </c>
      <c r="B84" s="60" t="s">
        <v>318</v>
      </c>
      <c r="C84" s="61">
        <v>0</v>
      </c>
      <c r="D84" s="61">
        <v>0</v>
      </c>
      <c r="E84" s="61">
        <v>0</v>
      </c>
      <c r="F84" s="61">
        <v>0</v>
      </c>
      <c r="G84" s="61">
        <v>0</v>
      </c>
    </row>
    <row r="85" spans="1:7" x14ac:dyDescent="0.2">
      <c r="A85" s="71" t="s">
        <v>275</v>
      </c>
      <c r="B85" s="60" t="s">
        <v>319</v>
      </c>
      <c r="C85" s="61">
        <v>454356.87</v>
      </c>
      <c r="D85" s="61">
        <v>189907.33</v>
      </c>
      <c r="E85" s="61">
        <v>83521.53</v>
      </c>
      <c r="F85" s="61">
        <v>-106385.8</v>
      </c>
      <c r="G85" s="61">
        <v>347971.07</v>
      </c>
    </row>
    <row r="86" spans="1:7" x14ac:dyDescent="0.2">
      <c r="A86" s="71" t="s">
        <v>275</v>
      </c>
      <c r="B86" s="60" t="s">
        <v>320</v>
      </c>
      <c r="C86" s="61">
        <v>-3.66</v>
      </c>
      <c r="D86" s="61">
        <v>0</v>
      </c>
      <c r="E86" s="61">
        <v>0</v>
      </c>
      <c r="F86" s="61">
        <v>0</v>
      </c>
      <c r="G86" s="61">
        <v>-3.66</v>
      </c>
    </row>
    <row r="87" spans="1:7" x14ac:dyDescent="0.2">
      <c r="A87" s="71" t="s">
        <v>275</v>
      </c>
      <c r="B87" s="60" t="s">
        <v>321</v>
      </c>
      <c r="C87" s="61">
        <v>454353.21</v>
      </c>
      <c r="D87" s="61">
        <v>189907.33</v>
      </c>
      <c r="E87" s="61">
        <v>83521.53</v>
      </c>
      <c r="F87" s="61">
        <v>-106385.8</v>
      </c>
      <c r="G87" s="61">
        <v>347967.41</v>
      </c>
    </row>
    <row r="88" spans="1:7" x14ac:dyDescent="0.2">
      <c r="A88" s="71" t="s">
        <v>275</v>
      </c>
      <c r="B88" s="60" t="s">
        <v>322</v>
      </c>
      <c r="C88" s="61">
        <v>0</v>
      </c>
      <c r="D88" s="61">
        <v>0</v>
      </c>
      <c r="E88" s="61">
        <v>0</v>
      </c>
      <c r="F88" s="61">
        <v>0</v>
      </c>
      <c r="G88" s="61">
        <v>0</v>
      </c>
    </row>
    <row r="89" spans="1:7" x14ac:dyDescent="0.2">
      <c r="A89" s="71" t="s">
        <v>275</v>
      </c>
      <c r="B89" s="60" t="s">
        <v>323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</row>
    <row r="90" spans="1:7" x14ac:dyDescent="0.2">
      <c r="A90" s="71" t="s">
        <v>275</v>
      </c>
      <c r="B90" s="60" t="s">
        <v>324</v>
      </c>
      <c r="C90" s="61">
        <v>0</v>
      </c>
      <c r="D90" s="61">
        <v>0</v>
      </c>
      <c r="E90" s="61">
        <v>0</v>
      </c>
      <c r="F90" s="61">
        <v>0</v>
      </c>
      <c r="G90" s="61">
        <v>0</v>
      </c>
    </row>
    <row r="91" spans="1:7" x14ac:dyDescent="0.2">
      <c r="A91" s="71" t="s">
        <v>275</v>
      </c>
      <c r="B91" s="60" t="s">
        <v>325</v>
      </c>
      <c r="C91" s="61">
        <v>51189046.490000002</v>
      </c>
      <c r="D91" s="61">
        <v>195341.26</v>
      </c>
      <c r="E91" s="61">
        <v>116667.11</v>
      </c>
      <c r="F91" s="61">
        <v>-78674.149999999994</v>
      </c>
      <c r="G91" s="61">
        <v>51110372.340000004</v>
      </c>
    </row>
    <row r="92" spans="1:7" x14ac:dyDescent="0.2">
      <c r="A92" s="71" t="s">
        <v>275</v>
      </c>
      <c r="B92" s="60" t="s">
        <v>265</v>
      </c>
      <c r="C92" s="61">
        <v>5631640.8799999999</v>
      </c>
      <c r="D92" s="61">
        <v>658.43</v>
      </c>
      <c r="E92" s="61">
        <v>186306.14</v>
      </c>
      <c r="F92" s="61">
        <v>185647.71</v>
      </c>
      <c r="G92" s="61">
        <v>5817288.5899999999</v>
      </c>
    </row>
    <row r="93" spans="1:7" ht="15" x14ac:dyDescent="0.25">
      <c r="A93" s="50"/>
      <c r="B93" s="60" t="s">
        <v>326</v>
      </c>
      <c r="C93" s="61">
        <v>56820687.369999997</v>
      </c>
      <c r="D93" s="61">
        <v>195999.69</v>
      </c>
      <c r="E93" s="61">
        <v>302973.25</v>
      </c>
      <c r="F93" s="61">
        <v>106973.56</v>
      </c>
      <c r="G93" s="61">
        <v>56927660.93</v>
      </c>
    </row>
    <row r="94" spans="1:7" x14ac:dyDescent="0.2">
      <c r="A94" s="71" t="s">
        <v>275</v>
      </c>
      <c r="B94" s="60" t="s">
        <v>327</v>
      </c>
    </row>
    <row r="95" spans="1:7" x14ac:dyDescent="0.2">
      <c r="A95" s="71" t="s">
        <v>275</v>
      </c>
      <c r="B95" s="60" t="s">
        <v>328</v>
      </c>
      <c r="C95" s="61">
        <v>0</v>
      </c>
      <c r="D95" s="61">
        <v>0</v>
      </c>
      <c r="E95" s="61">
        <v>0</v>
      </c>
      <c r="F95" s="61">
        <v>0</v>
      </c>
      <c r="G95" s="61">
        <v>0</v>
      </c>
    </row>
    <row r="96" spans="1:7" x14ac:dyDescent="0.2">
      <c r="A96" s="71" t="s">
        <v>275</v>
      </c>
      <c r="B96" s="60" t="s">
        <v>236</v>
      </c>
      <c r="C96" s="61">
        <v>51439692.890000001</v>
      </c>
      <c r="D96" s="61">
        <v>11006599.6</v>
      </c>
      <c r="E96" s="61">
        <v>11335920.15</v>
      </c>
      <c r="F96" s="61">
        <v>-329320.55</v>
      </c>
      <c r="G96" s="61">
        <v>51110372.340000004</v>
      </c>
    </row>
    <row r="97" spans="1:7" x14ac:dyDescent="0.2">
      <c r="A97" s="71" t="s">
        <v>275</v>
      </c>
      <c r="B97" s="60" t="s">
        <v>253</v>
      </c>
      <c r="C97" s="61">
        <v>250646.39999999999</v>
      </c>
      <c r="D97" s="61">
        <v>3741762.1</v>
      </c>
      <c r="E97" s="61">
        <v>3491115.7</v>
      </c>
      <c r="F97" s="61">
        <v>-250646.39999999999</v>
      </c>
      <c r="G97" s="61">
        <v>0</v>
      </c>
    </row>
    <row r="98" spans="1:7" x14ac:dyDescent="0.2">
      <c r="A98" s="71" t="s">
        <v>275</v>
      </c>
      <c r="B98" s="60" t="s">
        <v>304</v>
      </c>
      <c r="C98" s="61">
        <v>51189046.490000002</v>
      </c>
      <c r="D98" s="61">
        <v>195341.26</v>
      </c>
      <c r="E98" s="61">
        <v>116667.11</v>
      </c>
      <c r="F98" s="61">
        <v>-78674.149999999994</v>
      </c>
      <c r="G98" s="61">
        <v>51110372.340000004</v>
      </c>
    </row>
    <row r="99" spans="1:7" x14ac:dyDescent="0.2">
      <c r="A99" s="71" t="s">
        <v>275</v>
      </c>
      <c r="B99" s="60" t="s">
        <v>329</v>
      </c>
      <c r="C99" s="61">
        <v>0</v>
      </c>
      <c r="D99" s="61">
        <v>15130667.529999999</v>
      </c>
      <c r="E99" s="61">
        <v>15130667.529999999</v>
      </c>
      <c r="F99" s="61">
        <v>0</v>
      </c>
      <c r="G99" s="61">
        <v>0</v>
      </c>
    </row>
    <row r="100" spans="1:7" x14ac:dyDescent="0.2">
      <c r="A100" s="71" t="s">
        <v>275</v>
      </c>
      <c r="B100" s="60" t="s">
        <v>330</v>
      </c>
      <c r="C100" s="61">
        <v>55625352.82</v>
      </c>
      <c r="D100" s="61">
        <v>1489766.77</v>
      </c>
      <c r="E100" s="61">
        <v>2197602.35</v>
      </c>
      <c r="F100" s="61">
        <v>-707835.58</v>
      </c>
      <c r="G100" s="61">
        <v>54917517.240000002</v>
      </c>
    </row>
    <row r="101" spans="1:7" x14ac:dyDescent="0.2">
      <c r="A101" s="71" t="s">
        <v>275</v>
      </c>
      <c r="B101" s="60" t="s">
        <v>331</v>
      </c>
      <c r="C101" s="61">
        <v>56820687.369999997</v>
      </c>
      <c r="D101" s="61">
        <v>14934667.84</v>
      </c>
      <c r="E101" s="61">
        <v>14827694.279999999</v>
      </c>
      <c r="F101" s="61">
        <v>106973.56</v>
      </c>
      <c r="G101" s="61">
        <v>56927660.93</v>
      </c>
    </row>
    <row r="102" spans="1:7" x14ac:dyDescent="0.2">
      <c r="A102" s="71" t="s">
        <v>275</v>
      </c>
      <c r="B102" s="60" t="s">
        <v>332</v>
      </c>
      <c r="C102" s="61">
        <v>0</v>
      </c>
      <c r="D102" s="61">
        <v>0</v>
      </c>
      <c r="E102" s="61">
        <v>0</v>
      </c>
      <c r="F102" s="61">
        <v>0</v>
      </c>
      <c r="G102" s="61">
        <v>0</v>
      </c>
    </row>
    <row r="103" spans="1:7" x14ac:dyDescent="0.2">
      <c r="A103" s="71" t="s">
        <v>275</v>
      </c>
      <c r="B103" s="60" t="s">
        <v>333</v>
      </c>
      <c r="C103" s="61">
        <v>0</v>
      </c>
      <c r="D103" s="61">
        <v>0</v>
      </c>
      <c r="E103" s="61">
        <v>0</v>
      </c>
      <c r="F103" s="61">
        <v>0</v>
      </c>
      <c r="G103" s="61">
        <v>0</v>
      </c>
    </row>
    <row r="104" spans="1:7" x14ac:dyDescent="0.2">
      <c r="A104" s="71" t="s">
        <v>275</v>
      </c>
      <c r="B104" s="60" t="s">
        <v>334</v>
      </c>
      <c r="C104" s="61">
        <v>0</v>
      </c>
      <c r="D104" s="61">
        <v>0</v>
      </c>
      <c r="E104" s="61">
        <v>0</v>
      </c>
      <c r="F104" s="61">
        <v>0</v>
      </c>
      <c r="G104" s="61">
        <v>0</v>
      </c>
    </row>
    <row r="105" spans="1:7" x14ac:dyDescent="0.2">
      <c r="B105" s="60" t="s">
        <v>335</v>
      </c>
      <c r="C105" s="61">
        <v>0</v>
      </c>
      <c r="D105" s="61">
        <v>0</v>
      </c>
      <c r="E105" s="61">
        <v>0</v>
      </c>
      <c r="F105" s="61">
        <v>0</v>
      </c>
      <c r="G105" s="61">
        <v>0</v>
      </c>
    </row>
    <row r="106" spans="1:7" x14ac:dyDescent="0.2">
      <c r="B106" s="60"/>
      <c r="C106" s="61"/>
      <c r="D106" s="61"/>
      <c r="E106" s="61"/>
      <c r="F106" s="61"/>
      <c r="G106" s="61"/>
    </row>
    <row r="107" spans="1:7" x14ac:dyDescent="0.2">
      <c r="B107" s="60"/>
      <c r="C107" s="61"/>
      <c r="D107" s="61"/>
      <c r="E107" s="61"/>
      <c r="F107" s="61"/>
      <c r="G107" s="61"/>
    </row>
    <row r="108" spans="1:7" x14ac:dyDescent="0.2">
      <c r="B108" s="60"/>
      <c r="C108" s="61"/>
      <c r="D108" s="61"/>
      <c r="E108" s="61"/>
      <c r="F108" s="61"/>
      <c r="G108" s="61"/>
    </row>
    <row r="109" spans="1:7" x14ac:dyDescent="0.2">
      <c r="B109" s="60"/>
      <c r="C109" s="61"/>
      <c r="D109" s="61"/>
      <c r="E109" s="61"/>
      <c r="F109" s="61"/>
      <c r="G109" s="61"/>
    </row>
    <row r="110" spans="1:7" x14ac:dyDescent="0.2">
      <c r="B110" s="60"/>
      <c r="C110" s="61"/>
      <c r="D110" s="61"/>
      <c r="E110" s="61"/>
      <c r="F110" s="61"/>
      <c r="G110" s="61"/>
    </row>
    <row r="111" spans="1:7" x14ac:dyDescent="0.2">
      <c r="B111" s="60"/>
      <c r="C111" s="61"/>
      <c r="D111" s="61"/>
      <c r="E111" s="61"/>
      <c r="F111" s="61"/>
      <c r="G111" s="61"/>
    </row>
    <row r="112" spans="1:7" x14ac:dyDescent="0.2">
      <c r="B112" s="60"/>
    </row>
    <row r="113" spans="2:7" x14ac:dyDescent="0.2">
      <c r="B113" s="60"/>
      <c r="C113" s="61"/>
      <c r="D113" s="61"/>
      <c r="E113" s="61"/>
      <c r="F113" s="61"/>
      <c r="G113" s="61"/>
    </row>
    <row r="114" spans="2:7" x14ac:dyDescent="0.2">
      <c r="B114" s="60"/>
      <c r="C114" s="61"/>
      <c r="D114" s="61"/>
      <c r="E114" s="61"/>
      <c r="F114" s="61"/>
      <c r="G114" s="61"/>
    </row>
    <row r="115" spans="2:7" x14ac:dyDescent="0.2">
      <c r="B115" s="60"/>
      <c r="C115" s="61"/>
      <c r="D115" s="61"/>
      <c r="E115" s="61"/>
      <c r="F115" s="61"/>
      <c r="G115" s="61"/>
    </row>
    <row r="116" spans="2:7" x14ac:dyDescent="0.2">
      <c r="B116" s="60"/>
      <c r="C116" s="61"/>
      <c r="D116" s="61"/>
      <c r="E116" s="61"/>
      <c r="F116" s="61"/>
      <c r="G116" s="61"/>
    </row>
    <row r="117" spans="2:7" x14ac:dyDescent="0.2">
      <c r="B117" s="60"/>
      <c r="C117" s="61"/>
      <c r="D117" s="61"/>
      <c r="E117" s="61"/>
      <c r="F117" s="61"/>
      <c r="G117" s="61"/>
    </row>
    <row r="118" spans="2:7" x14ac:dyDescent="0.2">
      <c r="B118" s="60"/>
      <c r="C118" s="61"/>
      <c r="D118" s="61"/>
      <c r="E118" s="61"/>
      <c r="F118" s="61"/>
      <c r="G118" s="61"/>
    </row>
    <row r="119" spans="2:7" x14ac:dyDescent="0.2">
      <c r="B119" s="60"/>
      <c r="C119" s="61"/>
      <c r="D119" s="61"/>
      <c r="E119" s="61"/>
      <c r="F119" s="61"/>
      <c r="G119" s="61"/>
    </row>
    <row r="120" spans="2:7" x14ac:dyDescent="0.2">
      <c r="B120" s="60"/>
      <c r="C120" s="61"/>
      <c r="D120" s="61"/>
      <c r="E120" s="61"/>
      <c r="F120" s="61"/>
      <c r="G120" s="61"/>
    </row>
    <row r="121" spans="2:7" x14ac:dyDescent="0.2">
      <c r="B121" s="60"/>
      <c r="C121" s="61"/>
      <c r="D121" s="61"/>
      <c r="E121" s="61"/>
      <c r="F121" s="61"/>
      <c r="G121" s="61"/>
    </row>
    <row r="122" spans="2:7" x14ac:dyDescent="0.2">
      <c r="B122" s="60"/>
      <c r="C122" s="61"/>
      <c r="D122" s="61"/>
      <c r="E122" s="61"/>
      <c r="F122" s="61"/>
      <c r="G122" s="61"/>
    </row>
    <row r="123" spans="2:7" x14ac:dyDescent="0.2">
      <c r="B123" s="60"/>
      <c r="C123" s="61"/>
      <c r="D123" s="61"/>
      <c r="E123" s="61"/>
      <c r="F123" s="61"/>
      <c r="G123" s="61"/>
    </row>
    <row r="124" spans="2:7" x14ac:dyDescent="0.2">
      <c r="B124" s="60"/>
      <c r="C124" s="61"/>
      <c r="D124" s="61"/>
      <c r="E124" s="61"/>
      <c r="F124" s="61"/>
      <c r="G124" s="61"/>
    </row>
    <row r="125" spans="2:7" x14ac:dyDescent="0.2">
      <c r="B125" s="60"/>
      <c r="C125" s="61"/>
      <c r="D125" s="61"/>
      <c r="E125" s="61"/>
      <c r="F125" s="61"/>
      <c r="G125" s="61"/>
    </row>
    <row r="126" spans="2:7" x14ac:dyDescent="0.2">
      <c r="B126" s="60"/>
      <c r="C126" s="61"/>
      <c r="D126" s="61"/>
      <c r="E126" s="61"/>
      <c r="F126" s="61"/>
      <c r="G126" s="61"/>
    </row>
    <row r="127" spans="2:7" x14ac:dyDescent="0.2">
      <c r="B127" s="60"/>
      <c r="C127" s="61"/>
      <c r="D127" s="61"/>
      <c r="E127" s="61"/>
      <c r="F127" s="61"/>
      <c r="G127" s="61"/>
    </row>
    <row r="128" spans="2:7" x14ac:dyDescent="0.2">
      <c r="B128" s="60"/>
      <c r="C128" s="61"/>
      <c r="D128" s="61"/>
      <c r="E128" s="61"/>
      <c r="F128" s="61"/>
      <c r="G128" s="61"/>
    </row>
    <row r="129" spans="2:7" x14ac:dyDescent="0.2">
      <c r="B129" s="60"/>
      <c r="C129" s="61"/>
      <c r="D129" s="61"/>
      <c r="E129" s="61"/>
      <c r="F129" s="61"/>
      <c r="G129" s="61"/>
    </row>
    <row r="130" spans="2:7" x14ac:dyDescent="0.2">
      <c r="B130" s="60"/>
      <c r="C130" s="61"/>
      <c r="D130" s="61"/>
      <c r="E130" s="61"/>
      <c r="F130" s="61"/>
      <c r="G130" s="61"/>
    </row>
    <row r="131" spans="2:7" x14ac:dyDescent="0.2">
      <c r="B131" s="60"/>
      <c r="C131" s="61"/>
      <c r="D131" s="61"/>
      <c r="E131" s="61"/>
      <c r="F131" s="61"/>
      <c r="G131" s="61"/>
    </row>
    <row r="132" spans="2:7" x14ac:dyDescent="0.2">
      <c r="B132" s="60"/>
      <c r="C132" s="61"/>
      <c r="D132" s="61"/>
      <c r="E132" s="61"/>
      <c r="F132" s="61"/>
      <c r="G132" s="61"/>
    </row>
    <row r="133" spans="2:7" x14ac:dyDescent="0.2">
      <c r="B133" s="60"/>
      <c r="C133" s="61"/>
      <c r="D133" s="61"/>
      <c r="E133" s="61"/>
      <c r="F133" s="61"/>
      <c r="G133" s="6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Donna McHugh</cp:lastModifiedBy>
  <cp:revision/>
  <dcterms:created xsi:type="dcterms:W3CDTF">2008-02-25T17:41:07Z</dcterms:created>
  <dcterms:modified xsi:type="dcterms:W3CDTF">2017-07-03T18:00:43Z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