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 fullCalcOnLoad="1"/>
</workbook>
</file>

<file path=xl/calcChain.xml><?xml version="1.0" encoding="utf-8"?>
<calcChain xmlns="http://schemas.openxmlformats.org/spreadsheetml/2006/main">
  <c r="Q73" i="1" l="1"/>
  <c r="N73" i="1"/>
  <c r="K73" i="1"/>
  <c r="H73" i="1"/>
  <c r="Q72" i="1"/>
  <c r="N72" i="1"/>
  <c r="K72" i="1"/>
  <c r="H72" i="1"/>
  <c r="Q71" i="1"/>
  <c r="N71" i="1"/>
  <c r="K71" i="1"/>
  <c r="H71" i="1"/>
  <c r="Q70" i="1"/>
  <c r="N70" i="1"/>
  <c r="K70" i="1"/>
  <c r="H70" i="1"/>
  <c r="Q69" i="1"/>
  <c r="N69" i="1"/>
  <c r="K69" i="1"/>
  <c r="H69" i="1"/>
  <c r="Q68" i="1"/>
  <c r="N68" i="1"/>
  <c r="K68" i="1"/>
  <c r="H68" i="1"/>
  <c r="Q67" i="1"/>
  <c r="N67" i="1"/>
  <c r="K67" i="1"/>
  <c r="H67" i="1"/>
  <c r="Q66" i="1"/>
  <c r="N66" i="1"/>
  <c r="K66" i="1"/>
  <c r="H66" i="1"/>
  <c r="Q65" i="1"/>
  <c r="N65" i="1"/>
  <c r="K65" i="1"/>
  <c r="H65" i="1"/>
  <c r="Q64" i="1"/>
  <c r="N64" i="1"/>
  <c r="K64" i="1"/>
  <c r="H64" i="1"/>
  <c r="Q63" i="1"/>
  <c r="N63" i="1"/>
  <c r="K63" i="1"/>
  <c r="H63" i="1"/>
  <c r="Q62" i="1"/>
  <c r="N62" i="1"/>
  <c r="K62" i="1"/>
  <c r="H62" i="1"/>
  <c r="Q61" i="1"/>
  <c r="N61" i="1"/>
  <c r="K61" i="1"/>
  <c r="H61" i="1"/>
  <c r="Q60" i="1"/>
  <c r="N60" i="1"/>
  <c r="K60" i="1"/>
  <c r="H60" i="1"/>
  <c r="Q59" i="1"/>
  <c r="N59" i="1"/>
  <c r="K59" i="1"/>
  <c r="H59" i="1"/>
  <c r="Q58" i="1"/>
  <c r="N58" i="1"/>
  <c r="K58" i="1"/>
  <c r="H58" i="1"/>
  <c r="Q57" i="1"/>
  <c r="N57" i="1"/>
  <c r="K57" i="1"/>
  <c r="H57" i="1"/>
  <c r="Q56" i="1"/>
  <c r="N56" i="1"/>
  <c r="K56" i="1"/>
  <c r="H56" i="1"/>
  <c r="Q55" i="1"/>
  <c r="N55" i="1"/>
  <c r="K55" i="1"/>
  <c r="H55" i="1"/>
  <c r="Q54" i="1"/>
  <c r="N54" i="1"/>
  <c r="K54" i="1"/>
  <c r="H54" i="1"/>
  <c r="Q53" i="1"/>
  <c r="N53" i="1"/>
  <c r="K53" i="1"/>
  <c r="H53" i="1"/>
  <c r="Q52" i="1"/>
  <c r="N52" i="1"/>
  <c r="K52" i="1"/>
  <c r="H52" i="1"/>
  <c r="Q51" i="1"/>
  <c r="N51" i="1"/>
  <c r="K51" i="1"/>
  <c r="H51" i="1"/>
  <c r="Q50" i="1"/>
  <c r="N50" i="1"/>
  <c r="K50" i="1"/>
  <c r="H50" i="1"/>
  <c r="Q49" i="1"/>
  <c r="N49" i="1"/>
  <c r="K49" i="1"/>
  <c r="H49" i="1"/>
  <c r="Q48" i="1"/>
  <c r="N48" i="1"/>
  <c r="K48" i="1"/>
  <c r="H48" i="1"/>
  <c r="Q47" i="1"/>
  <c r="N47" i="1"/>
  <c r="K47" i="1"/>
  <c r="H47" i="1"/>
  <c r="Q46" i="1"/>
  <c r="N46" i="1"/>
  <c r="K46" i="1"/>
  <c r="H46" i="1"/>
  <c r="Q45" i="1"/>
  <c r="N45" i="1"/>
  <c r="K45" i="1"/>
  <c r="H45" i="1"/>
  <c r="Q44" i="1"/>
  <c r="N44" i="1"/>
  <c r="K44" i="1"/>
  <c r="H44" i="1"/>
  <c r="Q43" i="1"/>
  <c r="N43" i="1"/>
  <c r="K43" i="1"/>
  <c r="H43" i="1"/>
  <c r="Q42" i="1"/>
  <c r="N42" i="1"/>
  <c r="K42" i="1"/>
  <c r="H42" i="1"/>
  <c r="Q41" i="1"/>
  <c r="N41" i="1"/>
  <c r="K41" i="1"/>
  <c r="H41" i="1"/>
  <c r="Q40" i="1"/>
  <c r="N40" i="1"/>
  <c r="K40" i="1"/>
  <c r="H40" i="1"/>
  <c r="Q39" i="1"/>
  <c r="N39" i="1"/>
  <c r="K39" i="1"/>
  <c r="H39" i="1"/>
  <c r="Q38" i="1"/>
  <c r="N38" i="1"/>
  <c r="K38" i="1"/>
  <c r="H38" i="1"/>
  <c r="Q37" i="1"/>
  <c r="N37" i="1"/>
  <c r="K37" i="1"/>
  <c r="H37" i="1"/>
  <c r="Q36" i="1"/>
  <c r="N36" i="1"/>
  <c r="K36" i="1"/>
  <c r="H36" i="1"/>
  <c r="Q35" i="1"/>
  <c r="N35" i="1"/>
  <c r="K35" i="1"/>
  <c r="H35" i="1"/>
  <c r="Q34" i="1"/>
  <c r="N34" i="1"/>
  <c r="K34" i="1"/>
  <c r="H34" i="1"/>
  <c r="Q33" i="1"/>
  <c r="N33" i="1"/>
  <c r="K33" i="1"/>
  <c r="H33" i="1"/>
  <c r="Q32" i="1"/>
  <c r="N32" i="1"/>
  <c r="K32" i="1"/>
  <c r="H32" i="1"/>
  <c r="Q31" i="1"/>
  <c r="N31" i="1"/>
  <c r="K31" i="1"/>
  <c r="H31" i="1"/>
  <c r="Q30" i="1"/>
  <c r="N30" i="1"/>
  <c r="K30" i="1"/>
  <c r="H30" i="1"/>
  <c r="Q29" i="1"/>
  <c r="N29" i="1"/>
  <c r="K29" i="1"/>
  <c r="H29" i="1"/>
  <c r="Q28" i="1"/>
  <c r="N28" i="1"/>
  <c r="K28" i="1"/>
  <c r="H28" i="1"/>
  <c r="Q27" i="1"/>
  <c r="N27" i="1"/>
  <c r="K27" i="1"/>
  <c r="H27" i="1"/>
  <c r="Q26" i="1"/>
  <c r="N26" i="1"/>
  <c r="K26" i="1"/>
  <c r="H26" i="1"/>
  <c r="Q25" i="1"/>
  <c r="N25" i="1"/>
  <c r="K25" i="1"/>
  <c r="H25" i="1"/>
  <c r="Q24" i="1"/>
  <c r="N24" i="1"/>
  <c r="K24" i="1"/>
  <c r="H24" i="1"/>
  <c r="Q23" i="1"/>
  <c r="N23" i="1"/>
  <c r="K23" i="1"/>
  <c r="H23" i="1"/>
  <c r="Q22" i="1"/>
  <c r="N22" i="1"/>
  <c r="K22" i="1"/>
  <c r="H22" i="1"/>
  <c r="Q21" i="1"/>
  <c r="N21" i="1"/>
  <c r="K21" i="1"/>
  <c r="H21" i="1"/>
  <c r="Q20" i="1"/>
  <c r="N20" i="1"/>
  <c r="K20" i="1"/>
  <c r="H20" i="1"/>
  <c r="Q19" i="1"/>
  <c r="N19" i="1"/>
  <c r="K19" i="1"/>
  <c r="H19" i="1"/>
  <c r="Q18" i="1"/>
  <c r="N18" i="1"/>
  <c r="K18" i="1"/>
  <c r="H18" i="1"/>
  <c r="Q17" i="1"/>
  <c r="N17" i="1"/>
  <c r="K17" i="1"/>
  <c r="H17" i="1"/>
  <c r="Q16" i="1"/>
  <c r="N16" i="1"/>
  <c r="K16" i="1"/>
  <c r="H16" i="1"/>
  <c r="Q15" i="1"/>
  <c r="N15" i="1"/>
  <c r="K15" i="1"/>
  <c r="H15" i="1"/>
  <c r="Q14" i="1"/>
  <c r="N14" i="1"/>
  <c r="K14" i="1"/>
  <c r="H14" i="1"/>
  <c r="Q13" i="1"/>
  <c r="N13" i="1"/>
  <c r="K13" i="1"/>
  <c r="H13" i="1"/>
  <c r="N4" i="1"/>
  <c r="H4" i="1"/>
  <c r="B4" i="1"/>
  <c r="S5" i="1"/>
  <c r="N3" i="1"/>
  <c r="N5" i="1"/>
  <c r="H3" i="1"/>
  <c r="B3" i="1"/>
  <c r="E16" i="2"/>
  <c r="D16" i="2"/>
  <c r="D17" i="2"/>
  <c r="D18" i="2"/>
  <c r="D19" i="2"/>
  <c r="D20" i="2"/>
  <c r="D21" i="2"/>
  <c r="D15" i="2"/>
  <c r="F15" i="2" s="1"/>
  <c r="F23" i="2" s="1"/>
  <c r="D24" i="2"/>
  <c r="E15" i="2"/>
  <c r="B5" i="1"/>
  <c r="F16" i="2"/>
  <c r="H5" i="1"/>
  <c r="E23" i="2"/>
  <c r="D23" i="2" l="1"/>
  <c r="D26" i="2" s="1"/>
  <c r="F26" i="2" l="1"/>
</calcChain>
</file>

<file path=xl/sharedStrings.xml><?xml version="1.0" encoding="utf-8"?>
<sst xmlns="http://schemas.openxmlformats.org/spreadsheetml/2006/main" count="496" uniqueCount="317">
  <si>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</si>
  <si>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</si>
  <si>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</si>
  <si>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</si>
  <si>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</si>
  <si>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</si>
  <si>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</si>
  <si>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</si>
  <si>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</si>
  <si>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</si>
  <si>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</si>
  <si>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</si>
  <si>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</si>
  <si>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</si>
  <si>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</si>
  <si>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</si>
  <si>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</si>
  <si>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</si>
  <si>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</si>
  <si>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</si>
  <si>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</si>
  <si>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</si>
  <si>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Month End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</si>
  <si>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</si>
  <si>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</si>
  <si>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</si>
  <si>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</si>
  <si>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</si>
  <si>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</si>
  <si>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</si>
  <si>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</si>
  <si>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</si>
  <si>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</si>
  <si>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</si>
  <si>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</si>
  <si>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</si>
  <si>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</si>
  <si>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</si>
  <si>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</si>
  <si>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</si>
  <si>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</si>
  <si>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</si>
  <si>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</si>
  <si>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</si>
  <si>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</si>
  <si>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</si>
  <si>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</si>
  <si>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</si>
  <si>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</si>
  <si>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</si>
  <si>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</si>
  <si>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</si>
  <si>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</si>
  <si>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</si>
  <si>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</si>
  <si>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</si>
  <si>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</si>
  <si>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</si>
  <si>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</si>
  <si>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</si>
  <si>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</si>
  <si>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</si>
  <si>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</si>
  <si>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</si>
  <si>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</si>
  <si>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</si>
  <si>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</si>
  <si>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</si>
  <si>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</si>
  <si>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</si>
  <si>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</si>
  <si>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</si>
  <si>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</si>
  <si>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</si>
  <si>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</si>
  <si>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</si>
  <si>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</si>
  <si>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</si>
  <si>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</si>
  <si>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</si>
  <si>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</si>
  <si>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</si>
  <si>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</si>
  <si>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</si>
  <si>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</si>
  <si>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</si>
  <si>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</si>
  <si>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</si>
  <si>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</si>
  <si>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</si>
  <si>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</si>
  <si>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</si>
  <si>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</si>
  <si>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</si>
  <si>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</si>
  <si>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</si>
  <si>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</si>
  <si>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</si>
  <si>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</si>
  <si>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</si>
  <si>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</si>
  <si>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</si>
  <si>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</si>
  <si>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</si>
  <si>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</si>
  <si>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</si>
  <si>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</si>
  <si>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</si>
  <si>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</si>
  <si>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</si>
  <si>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</si>
  <si>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</si>
  <si>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</si>
  <si>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</si>
  <si>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</si>
  <si>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</si>
  <si>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</si>
  <si>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</si>
  <si>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</si>
  <si>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</si>
  <si>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</si>
  <si>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</si>
  <si>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</si>
  <si>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</si>
  <si>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</si>
  <si>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</si>
  <si>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</si>
  <si>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</si>
  <si>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</si>
  <si>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</si>
  <si>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</si>
  <si>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</si>
  <si>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</si>
  <si>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</si>
  <si>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</si>
  <si>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</si>
  <si>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</si>
  <si>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</si>
  <si>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</si>
  <si>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</si>
  <si>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</si>
  <si>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</si>
  <si>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</si>
  <si>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</si>
  <si>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</si>
  <si>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</si>
  <si>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</si>
  <si>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</si>
  <si>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</si>
  <si>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</si>
  <si>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8322049D5</t>
  </si>
  <si>
    <t>B61JC6908</t>
  </si>
  <si>
    <t>M3760D101</t>
  </si>
  <si>
    <t>B1JB4K905</t>
  </si>
  <si>
    <t>15117K103</t>
  </si>
  <si>
    <t>B0744B906</t>
  </si>
  <si>
    <t>H50430232</t>
  </si>
  <si>
    <t>N00985106</t>
  </si>
  <si>
    <t>N90064101</t>
  </si>
  <si>
    <t>82028K200</t>
  </si>
  <si>
    <t>53567X101</t>
  </si>
  <si>
    <t>M22465104</t>
  </si>
  <si>
    <t>83175M205</t>
  </si>
  <si>
    <t>39945C109</t>
  </si>
  <si>
    <t>N47279109</t>
  </si>
  <si>
    <t>84473L105</t>
  </si>
  <si>
    <t>36315X101</t>
  </si>
  <si>
    <t>G4705A100</t>
  </si>
  <si>
    <t>BDC5ST904</t>
  </si>
  <si>
    <t>STRS LIQUIDITY FUND</t>
  </si>
  <si>
    <t>OPEN TEXT CORP</t>
  </si>
  <si>
    <t>TREASURY WINE ESTATES LTD</t>
  </si>
  <si>
    <t>AUD</t>
  </si>
  <si>
    <t>GRIFOLS SA ADR</t>
  </si>
  <si>
    <t>ELBIT SYSTEMS LTD</t>
  </si>
  <si>
    <t>AMCOR LIMITED</t>
  </si>
  <si>
    <t>BRIDGESTONE CORP</t>
  </si>
  <si>
    <t>MAKITA CORP</t>
  </si>
  <si>
    <t>SYMRISE AG</t>
  </si>
  <si>
    <t>CELLECTIS   ADR</t>
  </si>
  <si>
    <t>TECK RESOURCES LTD CLS B</t>
  </si>
  <si>
    <t>SONY CORP SPONSORED ADR</t>
  </si>
  <si>
    <t>CAE INC</t>
  </si>
  <si>
    <t>STMICROELECTRONICS NV NY SHS</t>
  </si>
  <si>
    <t>BUNZL PLC</t>
  </si>
  <si>
    <t>GBP</t>
  </si>
  <si>
    <t>LOGITECH INTERNATIONAL REG</t>
  </si>
  <si>
    <t>AERCAP HOLDINGS NV</t>
  </si>
  <si>
    <t>UNIQURE NV</t>
  </si>
  <si>
    <t>VEOLIA ENVIRONNEMENT</t>
  </si>
  <si>
    <t>SHAW COMMUNICATIONS INC B</t>
  </si>
  <si>
    <t>ASAHI KASEI CORP</t>
  </si>
  <si>
    <t>US DOLLAR</t>
  </si>
  <si>
    <t>ENCANA CORP</t>
  </si>
  <si>
    <t>LINE CORP SPONSORED ADR</t>
  </si>
  <si>
    <t>SKF AB SPONSORED ADR</t>
  </si>
  <si>
    <t>SWEDBANK AB   A SHARES</t>
  </si>
  <si>
    <t>SEK</t>
  </si>
  <si>
    <t>DASSAULT SYSTEMES SA</t>
  </si>
  <si>
    <t>TDK CORP</t>
  </si>
  <si>
    <t>CHECK POINT SOFTWARE TECH</t>
  </si>
  <si>
    <t>SMITH + NEPHEW PLC  SPON ADR</t>
  </si>
  <si>
    <t>LONZA GROUP AG REG</t>
  </si>
  <si>
    <t>CHF</t>
  </si>
  <si>
    <t>CGI GROUP INC   CLASS A</t>
  </si>
  <si>
    <t>NIDEC CORP</t>
  </si>
  <si>
    <t>INTERXION HOLDING NV</t>
  </si>
  <si>
    <t>SOUTH32   ADR</t>
  </si>
  <si>
    <t>INTERCONTINENTAL HOTELS ADR</t>
  </si>
  <si>
    <t>SEIKO EPSON CORP</t>
  </si>
  <si>
    <t>GALAPAGOS NV SPON ADR</t>
  </si>
  <si>
    <t>ICON PLC</t>
  </si>
  <si>
    <t>VALEO SA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</si>
  <si>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</si>
  <si>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</si>
  <si>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</si>
  <si>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</si>
  <si>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</si>
  <si>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</si>
  <si>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</si>
  <si>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</si>
  <si>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MISCELLANEOUS PAYMENTS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</si>
  <si>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</si>
  <si>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</si>
  <si>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</si>
  <si>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</si>
  <si>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</si>
  <si>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</si>
  <si>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</si>
  <si>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</si>
  <si>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</si>
  <si>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</si>
  <si>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</si>
  <si>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</si>
  <si>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</si>
  <si>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</si>
  <si>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</si>
  <si>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</si>
  <si>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</si>
  <si>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</si>
  <si>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</si>
  <si>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</si>
  <si>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</si>
  <si>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</si>
  <si>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</si>
  <si>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</si>
  <si>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</si>
  <si>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</si>
  <si>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</si>
  <si>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</si>
  <si>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</si>
  <si>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</si>
  <si>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</si>
  <si>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</si>
  <si>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</si>
  <si>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</si>
  <si>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</si>
  <si>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</si>
  <si>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</si>
  <si>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403187909</t>
  </si>
  <si>
    <t>664068004</t>
  </si>
  <si>
    <t>861012102</t>
  </si>
  <si>
    <t>292505104</t>
  </si>
  <si>
    <t>DEUTSCHE BANK AG REGISTERED</t>
  </si>
  <si>
    <t>D18190898</t>
  </si>
  <si>
    <t>JULIUS BAER GROUP LTD</t>
  </si>
  <si>
    <t>B4R2R5908</t>
  </si>
  <si>
    <t>784375404</t>
  </si>
  <si>
    <t>INFINEON TECHNOLOGIES ADR</t>
  </si>
  <si>
    <t>45662N103</t>
  </si>
  <si>
    <t>683715106</t>
  </si>
  <si>
    <t>SWEDISH KRONA</t>
  </si>
  <si>
    <t>484652904</t>
  </si>
  <si>
    <t>INFINEON TECHNOLOGIES AG</t>
  </si>
  <si>
    <t>588950907</t>
  </si>
  <si>
    <t>SAP SE SPONSORED ADR</t>
  </si>
  <si>
    <t>803054204</t>
  </si>
  <si>
    <t>ORIX    SPONSORED ADR</t>
  </si>
  <si>
    <t>686330101</t>
  </si>
  <si>
    <t>CREDIT SUISSE GROUP SPON ADR</t>
  </si>
  <si>
    <t>225401108</t>
  </si>
  <si>
    <t>686930009</t>
  </si>
  <si>
    <t>SMITHS GROUP PLC</t>
  </si>
  <si>
    <t>B1WY23900</t>
  </si>
  <si>
    <t>SUBARU CORP</t>
  </si>
  <si>
    <t>635640006</t>
  </si>
  <si>
    <t>533004909</t>
  </si>
  <si>
    <t>733337901</t>
  </si>
  <si>
    <t>45857P707</t>
  </si>
  <si>
    <t>124765108</t>
  </si>
  <si>
    <t>POUND STERLING</t>
  </si>
  <si>
    <t>AUSTRALIAN DOLLAR</t>
  </si>
  <si>
    <t>SWISS FRANC</t>
  </si>
  <si>
    <t>EURO CURRENCY</t>
  </si>
  <si>
    <t>BALOISE HOLDING AG   REG</t>
  </si>
  <si>
    <t>712459908</t>
  </si>
  <si>
    <t>MERCK KGAA SPONSORED ADR</t>
  </si>
  <si>
    <t>589339209</t>
  </si>
  <si>
    <t>JAPANESE YEN</t>
  </si>
  <si>
    <t>606660009</t>
  </si>
  <si>
    <t>655580009</t>
  </si>
  <si>
    <t>835699307</t>
  </si>
  <si>
    <t>NOMURA HOLDINGS INC SPON ADR</t>
  </si>
  <si>
    <t>65535H208</t>
  </si>
  <si>
    <t>FERRARI NV</t>
  </si>
  <si>
    <t>N3167Y103</t>
  </si>
  <si>
    <t>878742204</t>
  </si>
  <si>
    <t>605460005</t>
  </si>
  <si>
    <t>613210004</t>
  </si>
  <si>
    <t>ERICSSON (LM) TEL SP ADR</t>
  </si>
  <si>
    <t>294821608</t>
  </si>
  <si>
    <t>661650903</t>
  </si>
  <si>
    <t>398438408</t>
  </si>
  <si>
    <t>ADVANCED ACCELERATOR APP ADR</t>
  </si>
  <si>
    <t>00790T100</t>
  </si>
  <si>
    <t>TCL8</t>
  </si>
  <si>
    <t>Henry James International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</si>
</sst>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5" formatCode="[$-409]d\-mmm\-yy;@"/>
    <numFmt numFmtId="170" formatCode="#,##0.000000_);[Red]\(#,##0.000000\)"/>
    <numFmt numFmtId="172" formatCode="0.000%"/>
    <numFmt numFmtId="174" formatCode="#,##0.000;\(#,##0.000\)"/>
    <numFmt numFmtId="175" formatCode="&quot;       &quot;@"/>
    <numFmt numFmtId="176" formatCode="#,##0.00;\(#,##0.00\)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6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0" fontId="5" fillId="0" borderId="6" xfId="0" applyNumberFormat="1" applyFont="1" applyBorder="1"/>
    <xf numFmtId="40" fontId="5" fillId="0" borderId="7" xfId="0" applyNumberFormat="1" applyFont="1" applyBorder="1"/>
    <xf numFmtId="40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165" fontId="4" fillId="0" borderId="9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0" fontId="5" fillId="0" borderId="11" xfId="0" applyNumberFormat="1" applyFont="1" applyBorder="1"/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170" fontId="5" fillId="0" borderId="14" xfId="0" applyNumberFormat="1" applyFont="1" applyBorder="1"/>
    <xf numFmtId="40" fontId="5" fillId="0" borderId="14" xfId="0" applyNumberFormat="1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70" fontId="5" fillId="0" borderId="17" xfId="0" applyNumberFormat="1" applyFont="1" applyBorder="1"/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10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8" xfId="0" applyFont="1" applyBorder="1"/>
    <xf numFmtId="0" fontId="5" fillId="0" borderId="0" xfId="0" quotePrefix="1" applyFont="1" applyAlignment="1">
      <alignment horizontal="left"/>
    </xf>
    <xf numFmtId="43" fontId="5" fillId="0" borderId="19" xfId="1" applyFont="1" applyBorder="1"/>
    <xf numFmtId="0" fontId="11" fillId="0" borderId="0" xfId="0" applyFont="1"/>
    <xf numFmtId="43" fontId="11" fillId="0" borderId="0" xfId="1" quotePrefix="1" applyFont="1" applyAlignment="1">
      <alignment horizontal="left"/>
    </xf>
    <xf numFmtId="43" fontId="11" fillId="0" borderId="0" xfId="1" applyFont="1"/>
    <xf numFmtId="0" fontId="12" fillId="0" borderId="0" xfId="0" applyFont="1"/>
    <xf numFmtId="8" fontId="5" fillId="0" borderId="0" xfId="1" applyNumberFormat="1" applyFont="1"/>
    <xf numFmtId="170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72" fontId="5" fillId="0" borderId="0" xfId="4" applyNumberFormat="1" applyFont="1"/>
    <xf numFmtId="43" fontId="5" fillId="0" borderId="0" xfId="0" applyNumberFormat="1" applyFont="1"/>
    <xf numFmtId="0" fontId="5" fillId="0" borderId="11" xfId="0" quotePrefix="1" applyFont="1" applyBorder="1" applyAlignment="1">
      <alignment horizontal="left" wrapText="1"/>
    </xf>
    <xf numFmtId="40" fontId="5" fillId="0" borderId="20" xfId="0" applyNumberFormat="1" applyFont="1" applyBorder="1"/>
    <xf numFmtId="40" fontId="5" fillId="0" borderId="21" xfId="0" applyNumberFormat="1" applyFont="1" applyBorder="1"/>
    <xf numFmtId="40" fontId="5" fillId="0" borderId="22" xfId="0" applyNumberFormat="1" applyFont="1" applyBorder="1"/>
    <xf numFmtId="170" fontId="5" fillId="0" borderId="23" xfId="0" applyNumberFormat="1" applyFont="1" applyBorder="1"/>
    <xf numFmtId="170" fontId="5" fillId="0" borderId="15" xfId="0" applyNumberFormat="1" applyFont="1" applyBorder="1"/>
    <xf numFmtId="0" fontId="17" fillId="0" borderId="0" xfId="2"/>
    <xf numFmtId="0" fontId="13" fillId="0" borderId="0" xfId="2" applyFont="1"/>
    <xf numFmtId="0" fontId="14" fillId="0" borderId="0" xfId="2" applyFont="1"/>
    <xf numFmtId="0" fontId="0" fillId="3" borderId="0" xfId="0" applyFill="1"/>
    <xf numFmtId="43" fontId="5" fillId="0" borderId="0" xfId="1" applyFont="1" applyFill="1"/>
    <xf numFmtId="0" fontId="14" fillId="3" borderId="0" xfId="2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left"/>
    </xf>
    <xf numFmtId="174" fontId="7" fillId="0" borderId="0" xfId="0" applyNumberFormat="1" applyFont="1" applyAlignment="1">
      <alignment horizontal="right"/>
    </xf>
    <xf numFmtId="175" fontId="7" fillId="0" borderId="0" xfId="0" applyNumberFormat="1" applyFont="1" applyAlignment="1">
      <alignment horizontal="left"/>
    </xf>
    <xf numFmtId="14" fontId="5" fillId="0" borderId="36" xfId="0" applyNumberFormat="1" applyFont="1" applyBorder="1"/>
    <xf numFmtId="0" fontId="7" fillId="0" borderId="0" xfId="2" applyFont="1" applyAlignment="1">
      <alignment horizontal="left"/>
    </xf>
    <xf numFmtId="174" fontId="7" fillId="0" borderId="0" xfId="2" applyNumberFormat="1" applyFont="1" applyAlignment="1">
      <alignment horizontal="right"/>
    </xf>
    <xf numFmtId="176" fontId="7" fillId="0" borderId="0" xfId="2" applyNumberFormat="1" applyFont="1" applyAlignment="1">
      <alignment horizontal="right"/>
    </xf>
    <xf numFmtId="0" fontId="5" fillId="0" borderId="31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6" fillId="0" borderId="28" xfId="0" quotePrefix="1" applyFont="1" applyBorder="1" applyAlignment="1">
      <alignment horizontal="left"/>
    </xf>
    <xf numFmtId="0" fontId="0" fillId="0" borderId="29" xfId="0" applyBorder="1" applyAlignment="1"/>
    <xf numFmtId="0" fontId="0" fillId="0" borderId="30" xfId="0" applyBorder="1" applyAlignment="1"/>
    <xf numFmtId="43" fontId="5" fillId="0" borderId="32" xfId="1" applyFont="1" applyBorder="1" applyAlignment="1">
      <alignment horizontal="center" vertical="center"/>
    </xf>
    <xf numFmtId="43" fontId="0" fillId="0" borderId="32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31" xfId="0" quotePrefix="1" applyFont="1" applyBorder="1" applyAlignment="1">
      <alignment horizontal="center" wrapText="1"/>
    </xf>
    <xf numFmtId="0" fontId="6" fillId="0" borderId="28" xfId="0" applyFont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B8" sqref="B8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/>
    <col min="4" max="4" width="24.42578125" style="35" bestFit="1" customWidth="1"/>
    <col min="5" max="5" width="20.140625" style="35" customWidth="1"/>
    <col min="6" max="6" width="17.7109375" style="35" customWidth="1"/>
    <col min="7" max="7" width="48.7109375" style="12" bestFit="1" customWidth="1"/>
    <col min="8" max="8" width="53.5703125" style="12" bestFit="1" customWidth="1"/>
  </cols>
  <sheetData>
    <row r="1" spans="1:8" s="31" customFormat="1" ht="31.5" customHeight="1" x14ac:dyDescent="0.35">
      <c r="A1" s="43" t="s">
        <v>23</v>
      </c>
      <c r="B1" s="33"/>
      <c r="C1" s="33"/>
      <c r="D1" s="34"/>
      <c r="E1" s="34"/>
      <c r="F1" s="34"/>
      <c r="G1" s="33"/>
      <c r="H1" s="33"/>
    </row>
    <row r="3" spans="1:8" x14ac:dyDescent="0.2">
      <c r="C3" s="30"/>
      <c r="D3" s="36"/>
      <c r="E3" s="36"/>
      <c r="F3" s="36"/>
      <c r="G3" s="30"/>
    </row>
    <row r="4" spans="1:8" ht="20.25" customHeight="1" x14ac:dyDescent="0.2">
      <c r="A4" s="12" t="s">
        <v>21</v>
      </c>
      <c r="B4" s="37" t="s">
        <v>316</v>
      </c>
      <c r="C4" s="30"/>
      <c r="D4" s="36"/>
      <c r="E4" s="36"/>
      <c r="F4" s="36"/>
      <c r="G4" s="30"/>
    </row>
    <row r="5" spans="1:8" ht="21.75" customHeight="1" x14ac:dyDescent="0.2">
      <c r="A5" s="12" t="s">
        <v>22</v>
      </c>
      <c r="B5" s="67">
        <v>43112</v>
      </c>
      <c r="C5" s="30"/>
      <c r="D5" s="36"/>
      <c r="E5" s="36"/>
      <c r="F5" s="36"/>
      <c r="G5" s="30"/>
    </row>
    <row r="6" spans="1:8" x14ac:dyDescent="0.2">
      <c r="C6" s="30"/>
      <c r="D6" s="36"/>
      <c r="E6" s="36"/>
      <c r="F6" s="36"/>
      <c r="G6" s="30"/>
    </row>
    <row r="7" spans="1:8" x14ac:dyDescent="0.2">
      <c r="C7" s="30"/>
      <c r="D7" s="36"/>
      <c r="E7" s="36"/>
      <c r="F7" s="36"/>
      <c r="G7" s="30"/>
    </row>
    <row r="13" spans="1:8" s="32" customFormat="1" ht="13.5" x14ac:dyDescent="0.25">
      <c r="A13" s="40" t="s">
        <v>24</v>
      </c>
      <c r="B13" s="40"/>
      <c r="C13" s="40"/>
      <c r="D13" s="41" t="s">
        <v>33</v>
      </c>
      <c r="E13" s="42" t="s">
        <v>26</v>
      </c>
      <c r="F13" s="42" t="s">
        <v>28</v>
      </c>
      <c r="G13" s="40" t="s">
        <v>29</v>
      </c>
      <c r="H13" s="40" t="s">
        <v>44</v>
      </c>
    </row>
    <row r="15" spans="1:8" x14ac:dyDescent="0.2">
      <c r="A15" s="38" t="s">
        <v>25</v>
      </c>
      <c r="D15" s="59">
        <f ca="1">SUMIF(Trial!$A$3:$G$17,'Summary Sheet'!A15,Trial!$G$3:$G$17)-SUMIF(Trial!$A$20:$G$28,'Summary Sheet'!A15,Trial!$G$20:$G$28)+SUMIF(Trial!$A$32:$G$40,'Summary Sheet'!A15,Trial!$G$32:$G$40)</f>
        <v>67721515.5</v>
      </c>
      <c r="E15" s="44">
        <f>+Recon!H3</f>
        <v>67721515.5</v>
      </c>
      <c r="F15" s="35">
        <f ca="1">+D15-E15</f>
        <v>0</v>
      </c>
      <c r="G15" s="12" t="s">
        <v>32</v>
      </c>
      <c r="H15" s="12" t="s">
        <v>45</v>
      </c>
    </row>
    <row r="16" spans="1:8" x14ac:dyDescent="0.2">
      <c r="A16" s="12" t="s">
        <v>27</v>
      </c>
      <c r="D16" s="59">
        <f ca="1">SUMIF(Trial!$A$3:$G$17,'Summary Sheet'!A16,Trial!$G$3:$G$17)-SUMIF(Trial!$A$20:$G$28,'Summary Sheet'!A16,Trial!$G$20:$G$28)+SUMIF(Trial!$A$32:$G$40,'Summary Sheet'!A16,Trial!$G$32:$G$40)</f>
        <v>31238.05</v>
      </c>
      <c r="E16" s="44">
        <f>+Recon!B3</f>
        <v>14099.06</v>
      </c>
      <c r="F16" s="35">
        <f ca="1">+D16-E16</f>
        <v>17138.989999999998</v>
      </c>
      <c r="G16" s="12" t="s">
        <v>32</v>
      </c>
      <c r="H16" s="12" t="s">
        <v>46</v>
      </c>
    </row>
    <row r="17" spans="1:7" x14ac:dyDescent="0.2">
      <c r="A17" s="38" t="s">
        <v>39</v>
      </c>
      <c r="D17" s="59">
        <f ca="1">SUMIF(Trial!$A$3:$G$17,'Summary Sheet'!A17,Trial!$G$3:$G$17)-SUMIF(Trial!$A$20:$G$28,'Summary Sheet'!A17,Trial!$G$20:$G$28)+SUMIF(Trial!$A$32:$G$40,'Summary Sheet'!A17,Trial!$G$32:$G$40)</f>
        <v>0</v>
      </c>
    </row>
    <row r="18" spans="1:7" x14ac:dyDescent="0.2">
      <c r="A18" s="12" t="s">
        <v>30</v>
      </c>
      <c r="D18" s="59">
        <f ca="1">SUMIF(Trial!$A$3:$G$17,'Summary Sheet'!A18,Trial!$G$3:$G$17)-SUMIF(Trial!$A$20:$G$28,'Summary Sheet'!A18,Trial!$G$20:$G$28)+SUMIF(Trial!$A$32:$G$40,'Summary Sheet'!A18,Trial!$G$32:$G$40)</f>
        <v>0</v>
      </c>
    </row>
    <row r="19" spans="1:7" x14ac:dyDescent="0.2">
      <c r="A19" s="12" t="s">
        <v>31</v>
      </c>
      <c r="D19" s="59">
        <f ca="1">SUMIF(Trial!$A$3:$G$17,'Summary Sheet'!A19,Trial!$G$3:$G$17)-SUMIF(Trial!$A$20:$G$28,'Summary Sheet'!A19,Trial!$G$20:$G$28)+SUMIF(Trial!$A$32:$G$40,'Summary Sheet'!A19,Trial!$G$32:$G$40)</f>
        <v>0</v>
      </c>
    </row>
    <row r="20" spans="1:7" x14ac:dyDescent="0.2">
      <c r="A20" s="12" t="s">
        <v>60</v>
      </c>
      <c r="D20" s="59">
        <f ca="1">SUMIF(Trial!$A$3:$G$17,'Summary Sheet'!A20,Trial!$G$3:$G$17)-SUMIF(Trial!$A$20:$G$28,'Summary Sheet'!A20,Trial!$G$20:$G$28)+SUMIF(Trial!$A$32:$G$40,'Summary Sheet'!A20,Trial!$G$32:$G$40)</f>
        <v>0</v>
      </c>
    </row>
    <row r="21" spans="1:7" x14ac:dyDescent="0.2">
      <c r="A21" s="12" t="s">
        <v>37</v>
      </c>
      <c r="D21" s="59">
        <f ca="1">SUMIF(Trial!$A$3:$G$17,'Summary Sheet'!A21,Trial!$G$3:$G$17)-SUMIF(Trial!$A$20:$G$28,'Summary Sheet'!A21,Trial!$G$20:$G$28)+SUMIF(Trial!$A$32:$G$40,'Summary Sheet'!A21,Trial!$G$32:$G$40)</f>
        <v>0</v>
      </c>
    </row>
    <row r="23" spans="1:7" x14ac:dyDescent="0.2">
      <c r="B23" s="12" t="s">
        <v>34</v>
      </c>
      <c r="D23" s="39">
        <f ca="1">SUM(D14:D22)</f>
        <v>67752753.549999997</v>
      </c>
      <c r="E23" s="39">
        <f>SUM(E14:E22)</f>
        <v>67735614.560000002</v>
      </c>
      <c r="F23" s="39">
        <f ca="1">SUM(F14:F22)</f>
        <v>17138.989999999998</v>
      </c>
    </row>
    <row r="24" spans="1:7" x14ac:dyDescent="0.2">
      <c r="B24" s="38" t="s">
        <v>40</v>
      </c>
      <c r="D24" s="39">
        <f>Trial!G43</f>
        <v>67752753.549999997</v>
      </c>
    </row>
    <row r="25" spans="1:7" x14ac:dyDescent="0.2">
      <c r="G25" s="48"/>
    </row>
    <row r="26" spans="1:7" x14ac:dyDescent="0.2">
      <c r="B26" s="38" t="s">
        <v>49</v>
      </c>
      <c r="D26" s="35">
        <f ca="1">+D23-D24</f>
        <v>0</v>
      </c>
      <c r="F26" s="47">
        <f ca="1">(+F23-F18)/D23</f>
        <v>2.5296374098436917E-4</v>
      </c>
    </row>
    <row r="33" spans="1:8" s="31" customFormat="1" ht="13.5" x14ac:dyDescent="0.25">
      <c r="A33" s="40" t="s">
        <v>35</v>
      </c>
      <c r="B33" s="33"/>
      <c r="C33" s="33"/>
      <c r="D33" s="34"/>
      <c r="E33" s="34"/>
      <c r="F33" s="34"/>
      <c r="G33" s="33"/>
      <c r="H33" s="33"/>
    </row>
    <row r="34" spans="1:8" x14ac:dyDescent="0.2">
      <c r="A34" s="12" t="s">
        <v>64</v>
      </c>
      <c r="C34" s="35"/>
      <c r="F34" s="12"/>
      <c r="H34"/>
    </row>
    <row r="35" spans="1:8" x14ac:dyDescent="0.2">
      <c r="A35" s="12" t="s">
        <v>65</v>
      </c>
      <c r="C35" s="35"/>
      <c r="F35" s="12"/>
      <c r="H35"/>
    </row>
    <row r="36" spans="1:8" x14ac:dyDescent="0.2">
      <c r="A36" s="12" t="s">
        <v>61</v>
      </c>
      <c r="C36" s="35"/>
      <c r="F36" s="12"/>
      <c r="H36"/>
    </row>
    <row r="37" spans="1:8" x14ac:dyDescent="0.2">
      <c r="A37" s="12" t="s">
        <v>62</v>
      </c>
      <c r="C37" s="35"/>
      <c r="F37" s="12"/>
      <c r="H37"/>
    </row>
    <row r="38" spans="1:8" x14ac:dyDescent="0.2">
      <c r="A38" s="12" t="s">
        <v>63</v>
      </c>
      <c r="C38" s="35"/>
      <c r="F38" s="12"/>
      <c r="H38"/>
    </row>
    <row r="39" spans="1:8" x14ac:dyDescent="0.2">
      <c r="A39" s="12" t="s">
        <v>66</v>
      </c>
      <c r="C39" s="35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3"/>
  <sheetViews>
    <sheetView workbookViewId="0">
      <pane xSplit="5" ySplit="12" topLeftCell="F16" activePane="bottomRight" state="frozen"/>
      <selection pane="topRight" activeCell="E1" sqref="E1"/>
      <selection pane="bottomLeft" activeCell="A4" sqref="A4"/>
      <selection pane="bottomRight" activeCell="E38" sqref="E38:E39"/>
    </sheetView>
  </sheetViews>
  <sheetFormatPr defaultRowHeight="12.75" x14ac:dyDescent="0.2"/>
  <cols>
    <col min="1" max="1" width="11.7109375" style="23" bestFit="1" customWidth="1"/>
    <col min="2" max="2" width="6.7109375" style="23" customWidth="1"/>
    <col min="3" max="3" width="4.7109375" style="23" bestFit="1" customWidth="1"/>
    <col min="4" max="4" width="9.7109375" style="23" bestFit="1" customWidth="1"/>
    <col min="5" max="5" width="10" style="24" customWidth="1"/>
    <col min="6" max="6" width="15.28515625" style="12" customWidth="1"/>
    <col min="7" max="7" width="16.285156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23" customWidth="1"/>
    <col min="12" max="13" width="15.85546875" style="23" bestFit="1" customWidth="1"/>
    <col min="14" max="14" width="14.7109375" style="23" bestFit="1" customWidth="1"/>
    <col min="15" max="17" width="11.85546875" style="12" customWidth="1"/>
    <col min="18" max="18" width="24.28515625" style="25" customWidth="1"/>
    <col min="19" max="19" width="21.7109375" style="25" customWidth="1"/>
    <col min="20" max="16384" width="9.140625" style="12"/>
  </cols>
  <sheetData>
    <row r="1" spans="1:19" ht="13.5" thickBot="1" x14ac:dyDescent="0.25"/>
    <row r="2" spans="1:19" ht="13.5" thickBot="1" x14ac:dyDescent="0.25">
      <c r="A2" s="89" t="s">
        <v>38</v>
      </c>
      <c r="B2" s="81"/>
      <c r="C2" s="81"/>
      <c r="D2" s="81"/>
      <c r="E2" s="82"/>
      <c r="G2" s="89" t="s">
        <v>16</v>
      </c>
      <c r="H2" s="81"/>
      <c r="I2" s="81"/>
      <c r="J2" s="81"/>
      <c r="K2" s="82"/>
      <c r="M2" s="80" t="s">
        <v>43</v>
      </c>
      <c r="N2" s="81"/>
      <c r="O2" s="81"/>
      <c r="P2" s="81"/>
      <c r="Q2" s="82"/>
    </row>
    <row r="3" spans="1:19" x14ac:dyDescent="0.2">
      <c r="A3" s="28" t="s">
        <v>11</v>
      </c>
      <c r="B3" s="96">
        <f>SUM(P:P)</f>
        <v>14099.06</v>
      </c>
      <c r="C3" s="96"/>
      <c r="D3" s="96"/>
      <c r="E3" s="97"/>
      <c r="F3" s="12" t="s">
        <v>41</v>
      </c>
      <c r="G3" s="28" t="s">
        <v>11</v>
      </c>
      <c r="H3" s="96">
        <f>SUM(M13:M60003)</f>
        <v>67721515.5</v>
      </c>
      <c r="I3" s="96"/>
      <c r="J3" s="96"/>
      <c r="K3" s="97"/>
      <c r="L3" s="12" t="s">
        <v>41</v>
      </c>
      <c r="M3" s="28" t="s">
        <v>11</v>
      </c>
      <c r="N3" s="83">
        <f>SUM(G13:G60003)</f>
        <v>19567492.210000001</v>
      </c>
      <c r="O3" s="83"/>
      <c r="P3" s="83"/>
      <c r="Q3" s="84"/>
      <c r="R3" s="12" t="s">
        <v>41</v>
      </c>
    </row>
    <row r="4" spans="1:19" x14ac:dyDescent="0.2">
      <c r="A4" s="28" t="s">
        <v>12</v>
      </c>
      <c r="B4" s="96">
        <f>SUM(O:O)</f>
        <v>14099.06</v>
      </c>
      <c r="C4" s="96"/>
      <c r="D4" s="96"/>
      <c r="E4" s="97"/>
      <c r="F4" s="12" t="s">
        <v>41</v>
      </c>
      <c r="G4" s="28" t="s">
        <v>12</v>
      </c>
      <c r="H4" s="96">
        <f>SUM(L13:L60004)</f>
        <v>67721515.5</v>
      </c>
      <c r="I4" s="96"/>
      <c r="J4" s="96"/>
      <c r="K4" s="97"/>
      <c r="L4" s="12" t="s">
        <v>41</v>
      </c>
      <c r="M4" s="28" t="s">
        <v>12</v>
      </c>
      <c r="N4" s="85">
        <f>SUM(F13:F60004)</f>
        <v>19567492.210000001</v>
      </c>
      <c r="O4" s="85"/>
      <c r="P4" s="85"/>
      <c r="Q4" s="86"/>
      <c r="R4" s="12" t="s">
        <v>41</v>
      </c>
      <c r="S4" s="46">
        <v>1806476.8499999999</v>
      </c>
    </row>
    <row r="5" spans="1:19" ht="13.5" thickBot="1" x14ac:dyDescent="0.25">
      <c r="A5" s="28" t="s">
        <v>13</v>
      </c>
      <c r="B5" s="96">
        <f>B4-B3</f>
        <v>0</v>
      </c>
      <c r="C5" s="96"/>
      <c r="D5" s="96"/>
      <c r="E5" s="97"/>
      <c r="F5" s="12" t="s">
        <v>10</v>
      </c>
      <c r="G5" s="28" t="s">
        <v>13</v>
      </c>
      <c r="H5" s="96">
        <f>H4-H3</f>
        <v>0</v>
      </c>
      <c r="I5" s="96"/>
      <c r="J5" s="96"/>
      <c r="K5" s="97"/>
      <c r="M5" s="28" t="s">
        <v>13</v>
      </c>
      <c r="N5" s="85">
        <f>N4-N3</f>
        <v>0</v>
      </c>
      <c r="O5" s="85"/>
      <c r="P5" s="85"/>
      <c r="Q5" s="86"/>
      <c r="S5" s="46">
        <f>+S4-B4</f>
        <v>1792377.7899999998</v>
      </c>
    </row>
    <row r="6" spans="1:19" ht="13.5" thickBot="1" x14ac:dyDescent="0.25">
      <c r="A6" s="87" t="s">
        <v>14</v>
      </c>
      <c r="B6" s="81"/>
      <c r="C6" s="81"/>
      <c r="D6" s="81"/>
      <c r="E6" s="82"/>
      <c r="G6" s="87" t="s">
        <v>14</v>
      </c>
      <c r="H6" s="81"/>
      <c r="I6" s="81"/>
      <c r="J6" s="81"/>
      <c r="K6" s="82"/>
      <c r="M6" s="87" t="s">
        <v>14</v>
      </c>
      <c r="N6" s="81"/>
      <c r="O6" s="81"/>
      <c r="P6" s="81"/>
      <c r="Q6" s="82"/>
      <c r="S6" s="45"/>
    </row>
    <row r="7" spans="1:19" ht="12.75" customHeight="1" x14ac:dyDescent="0.2">
      <c r="A7" s="26"/>
      <c r="B7" s="71" t="s">
        <v>42</v>
      </c>
      <c r="C7" s="72"/>
      <c r="D7" s="72"/>
      <c r="E7" s="73"/>
      <c r="G7" s="26"/>
      <c r="H7" s="71" t="s">
        <v>47</v>
      </c>
      <c r="I7" s="72"/>
      <c r="J7" s="72"/>
      <c r="K7" s="73"/>
      <c r="M7" s="88" t="s">
        <v>48</v>
      </c>
      <c r="N7" s="72"/>
      <c r="O7" s="72"/>
      <c r="P7" s="73"/>
      <c r="Q7" s="23"/>
    </row>
    <row r="8" spans="1:19" x14ac:dyDescent="0.2">
      <c r="A8" s="26"/>
      <c r="B8" s="74"/>
      <c r="C8" s="75"/>
      <c r="D8" s="75"/>
      <c r="E8" s="76"/>
      <c r="F8" s="12" t="s">
        <v>15</v>
      </c>
      <c r="G8" s="26"/>
      <c r="H8" s="74"/>
      <c r="I8" s="75"/>
      <c r="J8" s="75"/>
      <c r="K8" s="76"/>
      <c r="L8" s="12" t="s">
        <v>15</v>
      </c>
      <c r="M8" s="74"/>
      <c r="N8" s="75"/>
      <c r="O8" s="75"/>
      <c r="P8" s="76"/>
      <c r="Q8" s="12" t="s">
        <v>15</v>
      </c>
    </row>
    <row r="9" spans="1:19" ht="13.5" thickBot="1" x14ac:dyDescent="0.25">
      <c r="A9" s="26"/>
      <c r="B9" s="77"/>
      <c r="C9" s="78"/>
      <c r="D9" s="78"/>
      <c r="E9" s="79"/>
      <c r="G9" s="26"/>
      <c r="H9" s="77"/>
      <c r="I9" s="78"/>
      <c r="J9" s="78"/>
      <c r="K9" s="79"/>
      <c r="L9" s="12"/>
      <c r="M9" s="77"/>
      <c r="N9" s="78"/>
      <c r="O9" s="78"/>
      <c r="P9" s="79"/>
    </row>
    <row r="11" spans="1:19" s="2" customFormat="1" x14ac:dyDescent="0.2">
      <c r="A11" s="92" t="s">
        <v>8</v>
      </c>
      <c r="B11" s="92" t="s">
        <v>0</v>
      </c>
      <c r="C11" s="92" t="s">
        <v>1</v>
      </c>
      <c r="D11" s="93" t="s">
        <v>9</v>
      </c>
      <c r="E11" s="93" t="s">
        <v>2</v>
      </c>
      <c r="F11" s="1" t="s">
        <v>17</v>
      </c>
      <c r="G11" s="1"/>
      <c r="H11" s="94" t="s">
        <v>3</v>
      </c>
      <c r="I11" s="1" t="s">
        <v>50</v>
      </c>
      <c r="J11" s="1"/>
      <c r="K11" s="94" t="s">
        <v>3</v>
      </c>
      <c r="L11" s="90" t="s">
        <v>18</v>
      </c>
      <c r="M11" s="91"/>
      <c r="N11" s="94" t="s">
        <v>3</v>
      </c>
      <c r="O11" s="1" t="s">
        <v>4</v>
      </c>
      <c r="P11" s="1"/>
      <c r="Q11" s="94" t="s">
        <v>3</v>
      </c>
      <c r="R11" s="98" t="s">
        <v>51</v>
      </c>
      <c r="S11" s="98" t="s">
        <v>5</v>
      </c>
    </row>
    <row r="12" spans="1:19" s="2" customFormat="1" x14ac:dyDescent="0.2">
      <c r="A12" s="92"/>
      <c r="B12" s="92"/>
      <c r="C12" s="92"/>
      <c r="D12" s="93"/>
      <c r="E12" s="93"/>
      <c r="F12" s="3" t="s">
        <v>6</v>
      </c>
      <c r="G12" s="4" t="s">
        <v>7</v>
      </c>
      <c r="H12" s="95"/>
      <c r="I12" s="3" t="s">
        <v>6</v>
      </c>
      <c r="J12" s="4" t="s">
        <v>7</v>
      </c>
      <c r="K12" s="95"/>
      <c r="L12" s="27" t="s">
        <v>6</v>
      </c>
      <c r="M12" s="27" t="s">
        <v>7</v>
      </c>
      <c r="N12" s="95"/>
      <c r="O12" s="3" t="s">
        <v>6</v>
      </c>
      <c r="P12" s="4" t="s">
        <v>7</v>
      </c>
      <c r="Q12" s="95"/>
      <c r="R12" s="99"/>
      <c r="S12" s="99"/>
    </row>
    <row r="13" spans="1:19" x14ac:dyDescent="0.2">
      <c r="A13" s="5">
        <v>43112</v>
      </c>
      <c r="B13" s="6" t="s">
        <v>315</v>
      </c>
      <c r="C13" s="6"/>
      <c r="D13" s="68" t="s">
        <v>169</v>
      </c>
      <c r="E13" s="68" t="s">
        <v>150</v>
      </c>
      <c r="F13" s="69">
        <v>907154.35</v>
      </c>
      <c r="G13" s="69">
        <v>907154.35</v>
      </c>
      <c r="H13" s="9">
        <f>F13-G13</f>
        <v>0</v>
      </c>
      <c r="I13" s="70">
        <v>100</v>
      </c>
      <c r="J13" s="70">
        <v>100</v>
      </c>
      <c r="K13" s="7">
        <f>I13-J13</f>
        <v>0</v>
      </c>
      <c r="L13" s="70">
        <v>907154.35</v>
      </c>
      <c r="M13" s="70">
        <v>907154.35</v>
      </c>
      <c r="N13" s="29">
        <f>L13-M13</f>
        <v>0</v>
      </c>
      <c r="O13" s="8"/>
      <c r="P13" s="50"/>
      <c r="Q13" s="9">
        <f t="shared" ref="Q13:Q72" si="0">O13-P13</f>
        <v>0</v>
      </c>
      <c r="R13" s="10"/>
      <c r="S13" s="11"/>
    </row>
    <row r="14" spans="1:19" x14ac:dyDescent="0.2">
      <c r="A14" s="13">
        <v>43112</v>
      </c>
      <c r="B14" s="14" t="s">
        <v>315</v>
      </c>
      <c r="C14" s="14"/>
      <c r="D14" s="68" t="s">
        <v>189</v>
      </c>
      <c r="E14" s="68" t="s">
        <v>259</v>
      </c>
      <c r="F14" s="69">
        <v>43721</v>
      </c>
      <c r="G14" s="69">
        <v>43721</v>
      </c>
      <c r="H14" s="9">
        <f t="shared" ref="H14:H72" si="1">F14-G14</f>
        <v>0</v>
      </c>
      <c r="I14" s="70">
        <v>25.009656</v>
      </c>
      <c r="J14" s="70">
        <v>25.009656</v>
      </c>
      <c r="K14" s="7">
        <f t="shared" ref="K14:K72" si="2">I14-J14</f>
        <v>0</v>
      </c>
      <c r="L14" s="70">
        <v>1093447.19</v>
      </c>
      <c r="M14" s="70">
        <v>1093447.19</v>
      </c>
      <c r="N14" s="29">
        <f t="shared" ref="N14:N73" si="3">L14-M14</f>
        <v>0</v>
      </c>
      <c r="O14" s="15"/>
      <c r="P14" s="51"/>
      <c r="Q14" s="9">
        <f t="shared" si="0"/>
        <v>0</v>
      </c>
      <c r="R14" s="16"/>
      <c r="S14" s="17"/>
    </row>
    <row r="15" spans="1:19" x14ac:dyDescent="0.2">
      <c r="A15" s="5">
        <v>43112</v>
      </c>
      <c r="B15" s="6" t="s">
        <v>315</v>
      </c>
      <c r="C15" s="14"/>
      <c r="D15" s="68" t="s">
        <v>205</v>
      </c>
      <c r="E15" s="68" t="s">
        <v>260</v>
      </c>
      <c r="F15" s="69">
        <v>17000</v>
      </c>
      <c r="G15" s="69">
        <v>17000</v>
      </c>
      <c r="H15" s="9">
        <f t="shared" si="1"/>
        <v>0</v>
      </c>
      <c r="I15" s="70">
        <v>151.327314</v>
      </c>
      <c r="J15" s="70">
        <v>151.327314</v>
      </c>
      <c r="K15" s="7">
        <f t="shared" si="2"/>
        <v>0</v>
      </c>
      <c r="L15" s="70">
        <v>2572564.34</v>
      </c>
      <c r="M15" s="70">
        <v>2572564.34</v>
      </c>
      <c r="N15" s="29">
        <f t="shared" si="3"/>
        <v>0</v>
      </c>
      <c r="O15" s="15"/>
      <c r="P15" s="51"/>
      <c r="Q15" s="9">
        <f t="shared" si="0"/>
        <v>0</v>
      </c>
      <c r="R15" s="16"/>
      <c r="S15" s="17"/>
    </row>
    <row r="16" spans="1:19" x14ac:dyDescent="0.2">
      <c r="A16" s="13">
        <v>43112</v>
      </c>
      <c r="B16" s="14" t="s">
        <v>315</v>
      </c>
      <c r="C16" s="14"/>
      <c r="D16" s="68" t="s">
        <v>183</v>
      </c>
      <c r="E16" s="68" t="s">
        <v>261</v>
      </c>
      <c r="F16" s="69">
        <v>95122</v>
      </c>
      <c r="G16" s="69">
        <v>95122</v>
      </c>
      <c r="H16" s="9">
        <f t="shared" si="1"/>
        <v>0</v>
      </c>
      <c r="I16" s="70">
        <v>24.23</v>
      </c>
      <c r="J16" s="70">
        <v>24.23</v>
      </c>
      <c r="K16" s="7">
        <f t="shared" si="2"/>
        <v>0</v>
      </c>
      <c r="L16" s="70">
        <v>2304806.06</v>
      </c>
      <c r="M16" s="70">
        <v>2304806.06</v>
      </c>
      <c r="N16" s="29">
        <f t="shared" si="3"/>
        <v>0</v>
      </c>
      <c r="O16" s="15"/>
      <c r="P16" s="51"/>
      <c r="Q16" s="9">
        <f t="shared" si="0"/>
        <v>0</v>
      </c>
      <c r="R16" s="16"/>
      <c r="S16" s="17"/>
    </row>
    <row r="17" spans="1:19" x14ac:dyDescent="0.2">
      <c r="A17" s="5">
        <v>43112</v>
      </c>
      <c r="B17" s="6" t="s">
        <v>315</v>
      </c>
      <c r="C17" s="14"/>
      <c r="D17" s="68" t="s">
        <v>193</v>
      </c>
      <c r="E17" s="68" t="s">
        <v>262</v>
      </c>
      <c r="F17" s="69">
        <v>101063</v>
      </c>
      <c r="G17" s="69">
        <v>101063</v>
      </c>
      <c r="H17" s="9">
        <f t="shared" si="1"/>
        <v>0</v>
      </c>
      <c r="I17" s="70">
        <v>13.98</v>
      </c>
      <c r="J17" s="70">
        <v>13.98</v>
      </c>
      <c r="K17" s="7">
        <f t="shared" si="2"/>
        <v>0</v>
      </c>
      <c r="L17" s="70">
        <v>1412860.74</v>
      </c>
      <c r="M17" s="70">
        <v>1412860.74</v>
      </c>
      <c r="N17" s="29">
        <f t="shared" si="3"/>
        <v>0</v>
      </c>
      <c r="O17" s="15"/>
      <c r="P17" s="51"/>
      <c r="Q17" s="9">
        <f t="shared" si="0"/>
        <v>0</v>
      </c>
      <c r="R17" s="16"/>
      <c r="S17" s="17"/>
    </row>
    <row r="18" spans="1:19" x14ac:dyDescent="0.2">
      <c r="A18" s="13">
        <v>43112</v>
      </c>
      <c r="B18" s="14" t="s">
        <v>315</v>
      </c>
      <c r="C18" s="14"/>
      <c r="D18" s="68" t="s">
        <v>263</v>
      </c>
      <c r="E18" s="68" t="s">
        <v>264</v>
      </c>
      <c r="F18" s="69">
        <v>55380</v>
      </c>
      <c r="G18" s="69">
        <v>55380</v>
      </c>
      <c r="H18" s="9">
        <f t="shared" si="1"/>
        <v>0</v>
      </c>
      <c r="I18" s="70">
        <v>18.7</v>
      </c>
      <c r="J18" s="70">
        <v>18.7</v>
      </c>
      <c r="K18" s="7">
        <f t="shared" si="2"/>
        <v>0</v>
      </c>
      <c r="L18" s="70">
        <v>1035606</v>
      </c>
      <c r="M18" s="70">
        <v>1035606</v>
      </c>
      <c r="N18" s="29">
        <f t="shared" si="3"/>
        <v>0</v>
      </c>
      <c r="O18" s="15"/>
      <c r="P18" s="51"/>
      <c r="Q18" s="9">
        <f t="shared" si="0"/>
        <v>0</v>
      </c>
      <c r="R18" s="16"/>
      <c r="S18" s="17"/>
    </row>
    <row r="19" spans="1:19" x14ac:dyDescent="0.2">
      <c r="A19" s="5">
        <v>43112</v>
      </c>
      <c r="B19" s="6" t="s">
        <v>315</v>
      </c>
      <c r="C19" s="14"/>
      <c r="D19" s="68" t="s">
        <v>265</v>
      </c>
      <c r="E19" s="68" t="s">
        <v>266</v>
      </c>
      <c r="F19" s="69">
        <v>18000</v>
      </c>
      <c r="G19" s="69">
        <v>18000</v>
      </c>
      <c r="H19" s="9">
        <f t="shared" si="1"/>
        <v>0</v>
      </c>
      <c r="I19" s="70">
        <v>65.108616999999995</v>
      </c>
      <c r="J19" s="70">
        <v>65.108616999999995</v>
      </c>
      <c r="K19" s="7">
        <f t="shared" si="2"/>
        <v>0</v>
      </c>
      <c r="L19" s="70">
        <v>1171955.1100000001</v>
      </c>
      <c r="M19" s="70">
        <v>1171955.1100000001</v>
      </c>
      <c r="N19" s="29">
        <f t="shared" si="3"/>
        <v>0</v>
      </c>
      <c r="O19" s="15"/>
      <c r="P19" s="51"/>
      <c r="Q19" s="9">
        <f t="shared" si="0"/>
        <v>0</v>
      </c>
      <c r="R19" s="49"/>
      <c r="S19" s="17"/>
    </row>
    <row r="20" spans="1:19" x14ac:dyDescent="0.2">
      <c r="A20" s="13">
        <v>43112</v>
      </c>
      <c r="B20" s="14" t="s">
        <v>315</v>
      </c>
      <c r="C20" s="14"/>
      <c r="D20" s="68" t="s">
        <v>195</v>
      </c>
      <c r="E20" s="68" t="s">
        <v>267</v>
      </c>
      <c r="F20" s="69">
        <v>20440</v>
      </c>
      <c r="G20" s="69">
        <v>20440</v>
      </c>
      <c r="H20" s="9">
        <f t="shared" si="1"/>
        <v>0</v>
      </c>
      <c r="I20" s="70">
        <v>23.51</v>
      </c>
      <c r="J20" s="70">
        <v>23.51</v>
      </c>
      <c r="K20" s="7">
        <f t="shared" si="2"/>
        <v>0</v>
      </c>
      <c r="L20" s="70">
        <v>480544.4</v>
      </c>
      <c r="M20" s="70">
        <v>480544.4</v>
      </c>
      <c r="N20" s="29">
        <f t="shared" si="3"/>
        <v>0</v>
      </c>
      <c r="O20" s="15"/>
      <c r="P20" s="52"/>
      <c r="Q20" s="9">
        <f t="shared" si="0"/>
        <v>0</v>
      </c>
      <c r="R20" s="16"/>
      <c r="S20" s="17"/>
    </row>
    <row r="21" spans="1:19" x14ac:dyDescent="0.2">
      <c r="A21" s="5">
        <v>43112</v>
      </c>
      <c r="B21" s="6" t="s">
        <v>315</v>
      </c>
      <c r="C21" s="14"/>
      <c r="D21" s="68" t="s">
        <v>204</v>
      </c>
      <c r="E21" s="68" t="s">
        <v>163</v>
      </c>
      <c r="F21" s="69">
        <v>27647</v>
      </c>
      <c r="G21" s="69">
        <v>27647</v>
      </c>
      <c r="H21" s="9">
        <f t="shared" si="1"/>
        <v>0</v>
      </c>
      <c r="I21" s="70">
        <v>53.66</v>
      </c>
      <c r="J21" s="70">
        <v>53.66</v>
      </c>
      <c r="K21" s="7">
        <f t="shared" si="2"/>
        <v>0</v>
      </c>
      <c r="L21" s="70">
        <v>1483538.02</v>
      </c>
      <c r="M21" s="70">
        <v>1483538.02</v>
      </c>
      <c r="N21" s="29">
        <f t="shared" si="3"/>
        <v>0</v>
      </c>
      <c r="O21" s="15"/>
      <c r="P21" s="52"/>
      <c r="Q21" s="9">
        <f t="shared" si="0"/>
        <v>0</v>
      </c>
      <c r="R21" s="16"/>
      <c r="S21" s="17"/>
    </row>
    <row r="22" spans="1:19" x14ac:dyDescent="0.2">
      <c r="A22" s="13">
        <v>43112</v>
      </c>
      <c r="B22" s="14" t="s">
        <v>315</v>
      </c>
      <c r="C22" s="14"/>
      <c r="D22" s="68" t="s">
        <v>268</v>
      </c>
      <c r="E22" s="68" t="s">
        <v>269</v>
      </c>
      <c r="F22" s="69">
        <v>22414</v>
      </c>
      <c r="G22" s="69">
        <v>22414</v>
      </c>
      <c r="H22" s="9">
        <f t="shared" si="1"/>
        <v>0</v>
      </c>
      <c r="I22" s="70">
        <v>29.37</v>
      </c>
      <c r="J22" s="70">
        <v>29.37</v>
      </c>
      <c r="K22" s="7">
        <f t="shared" si="2"/>
        <v>0</v>
      </c>
      <c r="L22" s="70">
        <v>658299.18000000005</v>
      </c>
      <c r="M22" s="70">
        <v>658299.18000000005</v>
      </c>
      <c r="N22" s="29">
        <f t="shared" si="3"/>
        <v>0</v>
      </c>
      <c r="O22" s="15"/>
      <c r="P22" s="52"/>
      <c r="Q22" s="9">
        <f t="shared" si="0"/>
        <v>0</v>
      </c>
      <c r="R22" s="49"/>
      <c r="S22" s="17"/>
    </row>
    <row r="23" spans="1:19" x14ac:dyDescent="0.2">
      <c r="A23" s="5">
        <v>43112</v>
      </c>
      <c r="B23" s="6" t="s">
        <v>315</v>
      </c>
      <c r="C23" s="14"/>
      <c r="D23" s="68" t="s">
        <v>170</v>
      </c>
      <c r="E23" s="68" t="s">
        <v>270</v>
      </c>
      <c r="F23" s="69">
        <v>20760</v>
      </c>
      <c r="G23" s="69">
        <v>20760</v>
      </c>
      <c r="H23" s="9">
        <f t="shared" si="1"/>
        <v>0</v>
      </c>
      <c r="I23" s="70">
        <v>33.81</v>
      </c>
      <c r="J23" s="70">
        <v>33.81</v>
      </c>
      <c r="K23" s="7">
        <f t="shared" si="2"/>
        <v>0</v>
      </c>
      <c r="L23" s="70">
        <v>701895.6</v>
      </c>
      <c r="M23" s="70">
        <v>701895.6</v>
      </c>
      <c r="N23" s="29">
        <f t="shared" si="3"/>
        <v>0</v>
      </c>
      <c r="O23" s="15"/>
      <c r="P23" s="52"/>
      <c r="Q23" s="9">
        <f t="shared" si="0"/>
        <v>0</v>
      </c>
      <c r="R23" s="16"/>
      <c r="S23" s="17"/>
    </row>
    <row r="24" spans="1:19" x14ac:dyDescent="0.2">
      <c r="A24" s="13">
        <v>43112</v>
      </c>
      <c r="B24" s="14" t="s">
        <v>315</v>
      </c>
      <c r="C24" s="14"/>
      <c r="D24" s="68" t="s">
        <v>271</v>
      </c>
      <c r="E24" s="68" t="s">
        <v>197</v>
      </c>
      <c r="F24" s="69">
        <v>371323.16</v>
      </c>
      <c r="G24" s="69">
        <v>371323.16</v>
      </c>
      <c r="H24" s="9">
        <f t="shared" si="1"/>
        <v>0</v>
      </c>
      <c r="I24" s="70">
        <v>0.123387</v>
      </c>
      <c r="J24" s="70">
        <v>0.123387</v>
      </c>
      <c r="K24" s="7">
        <f t="shared" si="2"/>
        <v>0</v>
      </c>
      <c r="L24" s="70">
        <v>45816.35</v>
      </c>
      <c r="M24" s="70">
        <v>45816.35</v>
      </c>
      <c r="N24" s="29">
        <f t="shared" si="3"/>
        <v>0</v>
      </c>
      <c r="O24" s="15"/>
      <c r="P24" s="52"/>
      <c r="Q24" s="9">
        <f t="shared" si="0"/>
        <v>0</v>
      </c>
      <c r="R24" s="16"/>
      <c r="S24" s="17"/>
    </row>
    <row r="25" spans="1:19" x14ac:dyDescent="0.2">
      <c r="A25" s="5">
        <v>43112</v>
      </c>
      <c r="B25" s="6" t="s">
        <v>315</v>
      </c>
      <c r="C25" s="14"/>
      <c r="D25" s="68" t="s">
        <v>196</v>
      </c>
      <c r="E25" s="68" t="s">
        <v>272</v>
      </c>
      <c r="F25" s="69">
        <v>31924</v>
      </c>
      <c r="G25" s="69">
        <v>31924</v>
      </c>
      <c r="H25" s="9">
        <f t="shared" si="1"/>
        <v>0</v>
      </c>
      <c r="I25" s="70">
        <v>25.207906999999999</v>
      </c>
      <c r="J25" s="70">
        <v>25.207906999999999</v>
      </c>
      <c r="K25" s="7">
        <f t="shared" si="2"/>
        <v>0</v>
      </c>
      <c r="L25" s="70">
        <v>804737.21</v>
      </c>
      <c r="M25" s="70">
        <v>804737.21</v>
      </c>
      <c r="N25" s="29">
        <f t="shared" si="3"/>
        <v>0</v>
      </c>
      <c r="O25" s="15"/>
      <c r="P25" s="52"/>
      <c r="Q25" s="9">
        <f>O25-P25</f>
        <v>0</v>
      </c>
      <c r="R25" s="16"/>
      <c r="S25" s="17"/>
    </row>
    <row r="26" spans="1:19" x14ac:dyDescent="0.2">
      <c r="A26" s="13">
        <v>43112</v>
      </c>
      <c r="B26" s="14" t="s">
        <v>315</v>
      </c>
      <c r="C26" s="14"/>
      <c r="D26" s="68" t="s">
        <v>273</v>
      </c>
      <c r="E26" s="68" t="s">
        <v>274</v>
      </c>
      <c r="F26" s="69">
        <v>53225</v>
      </c>
      <c r="G26" s="69">
        <v>53225</v>
      </c>
      <c r="H26" s="9">
        <f t="shared" si="1"/>
        <v>0</v>
      </c>
      <c r="I26" s="70">
        <v>29.297373</v>
      </c>
      <c r="J26" s="70">
        <v>29.297373</v>
      </c>
      <c r="K26" s="7">
        <f t="shared" si="2"/>
        <v>0</v>
      </c>
      <c r="L26" s="70">
        <v>1559352.69</v>
      </c>
      <c r="M26" s="70">
        <v>1559352.69</v>
      </c>
      <c r="N26" s="29">
        <f t="shared" si="3"/>
        <v>0</v>
      </c>
      <c r="O26" s="15"/>
      <c r="P26" s="52"/>
      <c r="Q26" s="9">
        <f>O26-P26</f>
        <v>0</v>
      </c>
      <c r="R26" s="16"/>
      <c r="S26" s="17"/>
    </row>
    <row r="27" spans="1:19" x14ac:dyDescent="0.2">
      <c r="A27" s="5">
        <v>43112</v>
      </c>
      <c r="B27" s="6" t="s">
        <v>315</v>
      </c>
      <c r="C27" s="14"/>
      <c r="D27" s="68" t="s">
        <v>275</v>
      </c>
      <c r="E27" s="68" t="s">
        <v>276</v>
      </c>
      <c r="F27" s="69">
        <v>10100</v>
      </c>
      <c r="G27" s="69">
        <v>10100</v>
      </c>
      <c r="H27" s="9">
        <f t="shared" si="1"/>
        <v>0</v>
      </c>
      <c r="I27" s="70">
        <v>110.13</v>
      </c>
      <c r="J27" s="70">
        <v>110.13</v>
      </c>
      <c r="K27" s="7">
        <f>I27-J27</f>
        <v>0</v>
      </c>
      <c r="L27" s="70">
        <v>1112313</v>
      </c>
      <c r="M27" s="70">
        <v>1112313</v>
      </c>
      <c r="N27" s="29">
        <f t="shared" si="3"/>
        <v>0</v>
      </c>
      <c r="O27" s="15"/>
      <c r="P27" s="52"/>
      <c r="Q27" s="9">
        <f>O27-P27</f>
        <v>0</v>
      </c>
      <c r="R27" s="16"/>
      <c r="S27" s="17"/>
    </row>
    <row r="28" spans="1:19" x14ac:dyDescent="0.2">
      <c r="A28" s="13">
        <v>43112</v>
      </c>
      <c r="B28" s="14" t="s">
        <v>315</v>
      </c>
      <c r="C28" s="14"/>
      <c r="D28" s="68" t="s">
        <v>277</v>
      </c>
      <c r="E28" s="68" t="s">
        <v>278</v>
      </c>
      <c r="F28" s="69">
        <v>5607</v>
      </c>
      <c r="G28" s="69">
        <v>5607</v>
      </c>
      <c r="H28" s="9">
        <f t="shared" si="1"/>
        <v>0</v>
      </c>
      <c r="I28" s="70">
        <v>96.1</v>
      </c>
      <c r="J28" s="70">
        <v>96.1</v>
      </c>
      <c r="K28" s="7">
        <f t="shared" si="2"/>
        <v>0</v>
      </c>
      <c r="L28" s="70">
        <v>538832.69999999995</v>
      </c>
      <c r="M28" s="70">
        <v>538832.69999999995</v>
      </c>
      <c r="N28" s="29">
        <f t="shared" si="3"/>
        <v>0</v>
      </c>
      <c r="O28" s="15"/>
      <c r="P28" s="52"/>
      <c r="Q28" s="9">
        <f t="shared" si="0"/>
        <v>0</v>
      </c>
      <c r="R28" s="16"/>
      <c r="S28" s="17"/>
    </row>
    <row r="29" spans="1:19" x14ac:dyDescent="0.2">
      <c r="A29" s="5">
        <v>43112</v>
      </c>
      <c r="B29" s="6" t="s">
        <v>315</v>
      </c>
      <c r="C29" s="14"/>
      <c r="D29" s="68" t="s">
        <v>174</v>
      </c>
      <c r="E29" s="68" t="s">
        <v>152</v>
      </c>
      <c r="F29" s="69">
        <v>13944</v>
      </c>
      <c r="G29" s="69">
        <v>13944</v>
      </c>
      <c r="H29" s="9">
        <f t="shared" si="1"/>
        <v>0</v>
      </c>
      <c r="I29" s="70">
        <v>131.11000000000001</v>
      </c>
      <c r="J29" s="70">
        <v>131.11000000000001</v>
      </c>
      <c r="K29" s="7">
        <f t="shared" si="2"/>
        <v>0</v>
      </c>
      <c r="L29" s="70">
        <v>1828197.84</v>
      </c>
      <c r="M29" s="70">
        <v>1828197.84</v>
      </c>
      <c r="N29" s="29">
        <f t="shared" si="3"/>
        <v>0</v>
      </c>
      <c r="O29" s="15"/>
      <c r="P29" s="52"/>
      <c r="Q29" s="9">
        <f t="shared" si="0"/>
        <v>0</v>
      </c>
      <c r="R29" s="16"/>
      <c r="S29" s="17"/>
    </row>
    <row r="30" spans="1:19" x14ac:dyDescent="0.2">
      <c r="A30" s="13">
        <v>43112</v>
      </c>
      <c r="B30" s="14" t="s">
        <v>315</v>
      </c>
      <c r="C30" s="14"/>
      <c r="D30" s="68" t="s">
        <v>279</v>
      </c>
      <c r="E30" s="68" t="s">
        <v>280</v>
      </c>
      <c r="F30" s="69">
        <v>53950</v>
      </c>
      <c r="G30" s="69">
        <v>53950</v>
      </c>
      <c r="H30" s="9">
        <f t="shared" si="1"/>
        <v>0</v>
      </c>
      <c r="I30" s="70">
        <v>18.96</v>
      </c>
      <c r="J30" s="70">
        <v>18.96</v>
      </c>
      <c r="K30" s="7">
        <f t="shared" si="2"/>
        <v>0</v>
      </c>
      <c r="L30" s="70">
        <v>1022892</v>
      </c>
      <c r="M30" s="70">
        <v>1022892</v>
      </c>
      <c r="N30" s="29">
        <f t="shared" si="3"/>
        <v>0</v>
      </c>
      <c r="O30" s="15"/>
      <c r="P30" s="52"/>
      <c r="Q30" s="9">
        <f t="shared" si="0"/>
        <v>0</v>
      </c>
      <c r="R30" s="16"/>
      <c r="S30" s="17"/>
    </row>
    <row r="31" spans="1:19" x14ac:dyDescent="0.2">
      <c r="A31" s="5">
        <v>43112</v>
      </c>
      <c r="B31" s="6" t="s">
        <v>315</v>
      </c>
      <c r="C31" s="14"/>
      <c r="D31" s="68" t="s">
        <v>199</v>
      </c>
      <c r="E31" s="68" t="s">
        <v>281</v>
      </c>
      <c r="F31" s="69">
        <v>13600</v>
      </c>
      <c r="G31" s="69">
        <v>13600</v>
      </c>
      <c r="H31" s="9">
        <f t="shared" si="1"/>
        <v>0</v>
      </c>
      <c r="I31" s="70">
        <v>88.577460000000002</v>
      </c>
      <c r="J31" s="70">
        <v>88.577460000000002</v>
      </c>
      <c r="K31" s="7">
        <f t="shared" si="2"/>
        <v>0</v>
      </c>
      <c r="L31" s="70">
        <v>1204653.46</v>
      </c>
      <c r="M31" s="70">
        <v>1204653.46</v>
      </c>
      <c r="N31" s="29">
        <f t="shared" si="3"/>
        <v>0</v>
      </c>
      <c r="O31" s="15"/>
      <c r="P31" s="52"/>
      <c r="Q31" s="9">
        <f t="shared" si="0"/>
        <v>0</v>
      </c>
      <c r="R31" s="16"/>
      <c r="S31" s="17"/>
    </row>
    <row r="32" spans="1:19" x14ac:dyDescent="0.2">
      <c r="A32" s="13">
        <v>43112</v>
      </c>
      <c r="B32" s="14" t="s">
        <v>315</v>
      </c>
      <c r="C32" s="14"/>
      <c r="D32" s="68" t="s">
        <v>201</v>
      </c>
      <c r="E32" s="68" t="s">
        <v>162</v>
      </c>
      <c r="F32" s="69">
        <v>40885</v>
      </c>
      <c r="G32" s="69">
        <v>40885</v>
      </c>
      <c r="H32" s="9">
        <f t="shared" si="1"/>
        <v>0</v>
      </c>
      <c r="I32" s="70">
        <v>35.17</v>
      </c>
      <c r="J32" s="70">
        <v>35.17</v>
      </c>
      <c r="K32" s="7">
        <f t="shared" si="2"/>
        <v>0</v>
      </c>
      <c r="L32" s="70">
        <v>1437925.45</v>
      </c>
      <c r="M32" s="70">
        <v>1437925.45</v>
      </c>
      <c r="N32" s="29">
        <f t="shared" si="3"/>
        <v>0</v>
      </c>
      <c r="O32" s="15"/>
      <c r="P32" s="52"/>
      <c r="Q32" s="9">
        <f t="shared" si="0"/>
        <v>0</v>
      </c>
      <c r="R32" s="16"/>
      <c r="S32" s="17"/>
    </row>
    <row r="33" spans="1:19" x14ac:dyDescent="0.2">
      <c r="A33" s="5">
        <v>43112</v>
      </c>
      <c r="B33" s="6" t="s">
        <v>315</v>
      </c>
      <c r="C33" s="14"/>
      <c r="D33" s="68" t="s">
        <v>184</v>
      </c>
      <c r="E33" s="68" t="s">
        <v>155</v>
      </c>
      <c r="F33" s="69">
        <v>39861</v>
      </c>
      <c r="G33" s="69">
        <v>39861</v>
      </c>
      <c r="H33" s="9">
        <f t="shared" si="1"/>
        <v>0</v>
      </c>
      <c r="I33" s="70">
        <v>27.936171999999999</v>
      </c>
      <c r="J33" s="70">
        <v>27.936171999999999</v>
      </c>
      <c r="K33" s="7">
        <f t="shared" si="2"/>
        <v>0</v>
      </c>
      <c r="L33" s="70">
        <v>1113563.77</v>
      </c>
      <c r="M33" s="70">
        <v>1113563.77</v>
      </c>
      <c r="N33" s="29">
        <f t="shared" si="3"/>
        <v>0</v>
      </c>
      <c r="O33" s="15"/>
      <c r="P33" s="52"/>
      <c r="Q33" s="9">
        <f t="shared" si="0"/>
        <v>0</v>
      </c>
      <c r="R33" s="16"/>
      <c r="S33" s="17"/>
    </row>
    <row r="34" spans="1:19" x14ac:dyDescent="0.2">
      <c r="A34" s="13">
        <v>43112</v>
      </c>
      <c r="B34" s="14" t="s">
        <v>315</v>
      </c>
      <c r="C34" s="14"/>
      <c r="D34" s="68" t="s">
        <v>178</v>
      </c>
      <c r="E34" s="68" t="s">
        <v>153</v>
      </c>
      <c r="F34" s="69">
        <v>22463</v>
      </c>
      <c r="G34" s="69">
        <v>22463</v>
      </c>
      <c r="H34" s="9">
        <f t="shared" si="1"/>
        <v>0</v>
      </c>
      <c r="I34" s="70">
        <v>84.563976999999994</v>
      </c>
      <c r="J34" s="70">
        <v>84.563976999999994</v>
      </c>
      <c r="K34" s="7">
        <f t="shared" si="2"/>
        <v>0</v>
      </c>
      <c r="L34" s="70">
        <v>1899560.61</v>
      </c>
      <c r="M34" s="70">
        <v>1899560.61</v>
      </c>
      <c r="N34" s="29">
        <f t="shared" si="3"/>
        <v>0</v>
      </c>
      <c r="O34" s="15"/>
      <c r="P34" s="52"/>
      <c r="Q34" s="9">
        <f t="shared" si="0"/>
        <v>0</v>
      </c>
      <c r="R34" s="16"/>
      <c r="S34" s="17"/>
    </row>
    <row r="35" spans="1:19" x14ac:dyDescent="0.2">
      <c r="A35" s="5">
        <v>43112</v>
      </c>
      <c r="B35" s="6" t="s">
        <v>315</v>
      </c>
      <c r="C35" s="14"/>
      <c r="D35" s="68" t="s">
        <v>282</v>
      </c>
      <c r="E35" s="68" t="s">
        <v>283</v>
      </c>
      <c r="F35" s="69">
        <v>33623</v>
      </c>
      <c r="G35" s="69">
        <v>33623</v>
      </c>
      <c r="H35" s="9">
        <f t="shared" si="1"/>
        <v>0</v>
      </c>
      <c r="I35" s="70">
        <v>22.611737999999999</v>
      </c>
      <c r="J35" s="70">
        <v>22.611737999999999</v>
      </c>
      <c r="K35" s="7">
        <f t="shared" si="2"/>
        <v>0</v>
      </c>
      <c r="L35" s="70">
        <v>760274.46</v>
      </c>
      <c r="M35" s="70">
        <v>760274.46</v>
      </c>
      <c r="N35" s="29">
        <f t="shared" si="3"/>
        <v>0</v>
      </c>
      <c r="O35" s="15"/>
      <c r="P35" s="52"/>
      <c r="Q35" s="9">
        <f t="shared" si="0"/>
        <v>0</v>
      </c>
      <c r="R35" s="16"/>
      <c r="S35" s="17"/>
    </row>
    <row r="36" spans="1:19" x14ac:dyDescent="0.2">
      <c r="A36" s="13">
        <v>43112</v>
      </c>
      <c r="B36" s="14" t="s">
        <v>315</v>
      </c>
      <c r="C36" s="14"/>
      <c r="D36" s="68" t="s">
        <v>206</v>
      </c>
      <c r="E36" s="68" t="s">
        <v>164</v>
      </c>
      <c r="F36" s="69">
        <v>27783</v>
      </c>
      <c r="G36" s="69">
        <v>27783</v>
      </c>
      <c r="H36" s="9">
        <f t="shared" si="1"/>
        <v>0</v>
      </c>
      <c r="I36" s="70">
        <v>58.15</v>
      </c>
      <c r="J36" s="70">
        <v>58.15</v>
      </c>
      <c r="K36" s="7">
        <f t="shared" si="2"/>
        <v>0</v>
      </c>
      <c r="L36" s="70">
        <v>1615581.45</v>
      </c>
      <c r="M36" s="70">
        <v>1615581.45</v>
      </c>
      <c r="N36" s="29">
        <f t="shared" si="3"/>
        <v>0</v>
      </c>
      <c r="O36" s="15"/>
      <c r="P36" s="52"/>
      <c r="Q36" s="9">
        <f t="shared" si="0"/>
        <v>0</v>
      </c>
      <c r="R36" s="16"/>
      <c r="S36" s="17"/>
    </row>
    <row r="37" spans="1:19" x14ac:dyDescent="0.2">
      <c r="A37" s="5">
        <v>43112</v>
      </c>
      <c r="B37" s="6" t="s">
        <v>315</v>
      </c>
      <c r="C37" s="14"/>
      <c r="D37" s="68" t="s">
        <v>284</v>
      </c>
      <c r="E37" s="68" t="s">
        <v>285</v>
      </c>
      <c r="F37" s="69">
        <v>36100</v>
      </c>
      <c r="G37" s="69">
        <v>36100</v>
      </c>
      <c r="H37" s="9">
        <f t="shared" si="1"/>
        <v>0</v>
      </c>
      <c r="I37" s="70">
        <v>33.167138000000001</v>
      </c>
      <c r="J37" s="70">
        <v>33.167138000000001</v>
      </c>
      <c r="K37" s="7">
        <f t="shared" si="2"/>
        <v>0</v>
      </c>
      <c r="L37" s="70">
        <v>1197333.69</v>
      </c>
      <c r="M37" s="70">
        <v>1197333.69</v>
      </c>
      <c r="N37" s="29">
        <f t="shared" si="3"/>
        <v>0</v>
      </c>
      <c r="O37" s="15"/>
      <c r="P37" s="52"/>
      <c r="Q37" s="9">
        <f t="shared" si="0"/>
        <v>0</v>
      </c>
      <c r="R37" s="16"/>
      <c r="S37" s="17"/>
    </row>
    <row r="38" spans="1:19" x14ac:dyDescent="0.2">
      <c r="A38" s="13">
        <v>43112</v>
      </c>
      <c r="B38" s="14" t="s">
        <v>315</v>
      </c>
      <c r="C38" s="14"/>
      <c r="D38" s="68" t="s">
        <v>171</v>
      </c>
      <c r="E38" s="68" t="s">
        <v>151</v>
      </c>
      <c r="F38" s="69">
        <v>59863</v>
      </c>
      <c r="G38" s="69">
        <v>59863</v>
      </c>
      <c r="H38" s="9">
        <f t="shared" si="1"/>
        <v>0</v>
      </c>
      <c r="I38" s="70">
        <v>11.670048</v>
      </c>
      <c r="J38" s="70">
        <v>11.670048</v>
      </c>
      <c r="K38" s="7">
        <f t="shared" si="2"/>
        <v>0</v>
      </c>
      <c r="L38" s="70">
        <v>698604.07</v>
      </c>
      <c r="M38" s="70">
        <v>698604.07</v>
      </c>
      <c r="N38" s="29">
        <f t="shared" si="3"/>
        <v>0</v>
      </c>
      <c r="O38" s="15"/>
      <c r="P38" s="52"/>
      <c r="Q38" s="9">
        <f t="shared" si="0"/>
        <v>0</v>
      </c>
      <c r="R38" s="16"/>
      <c r="S38" s="17"/>
    </row>
    <row r="39" spans="1:19" x14ac:dyDescent="0.2">
      <c r="A39" s="5">
        <v>43112</v>
      </c>
      <c r="B39" s="6" t="s">
        <v>315</v>
      </c>
      <c r="C39" s="14"/>
      <c r="D39" s="68" t="s">
        <v>188</v>
      </c>
      <c r="E39" s="68" t="s">
        <v>158</v>
      </c>
      <c r="F39" s="69">
        <v>77692</v>
      </c>
      <c r="G39" s="69">
        <v>77692</v>
      </c>
      <c r="H39" s="9">
        <f t="shared" si="1"/>
        <v>0</v>
      </c>
      <c r="I39" s="70">
        <v>17.59</v>
      </c>
      <c r="J39" s="70">
        <v>17.59</v>
      </c>
      <c r="K39" s="7">
        <f t="shared" si="2"/>
        <v>0</v>
      </c>
      <c r="L39" s="70">
        <v>1366602.28</v>
      </c>
      <c r="M39" s="70">
        <v>1366602.28</v>
      </c>
      <c r="N39" s="29">
        <f t="shared" si="3"/>
        <v>0</v>
      </c>
      <c r="O39" s="15"/>
      <c r="P39" s="52"/>
      <c r="Q39" s="9">
        <f t="shared" si="0"/>
        <v>0</v>
      </c>
      <c r="R39" s="16"/>
      <c r="S39" s="17"/>
    </row>
    <row r="40" spans="1:19" x14ac:dyDescent="0.2">
      <c r="A40" s="13">
        <v>43112</v>
      </c>
      <c r="B40" s="14" t="s">
        <v>315</v>
      </c>
      <c r="C40" s="14"/>
      <c r="D40" s="68" t="s">
        <v>198</v>
      </c>
      <c r="E40" s="68" t="s">
        <v>286</v>
      </c>
      <c r="F40" s="69">
        <v>11344</v>
      </c>
      <c r="G40" s="69">
        <v>11344</v>
      </c>
      <c r="H40" s="9">
        <f t="shared" si="1"/>
        <v>0</v>
      </c>
      <c r="I40" s="70">
        <v>112.598113</v>
      </c>
      <c r="J40" s="70">
        <v>112.598113</v>
      </c>
      <c r="K40" s="7">
        <f t="shared" si="2"/>
        <v>0</v>
      </c>
      <c r="L40" s="70">
        <v>1277313</v>
      </c>
      <c r="M40" s="70">
        <v>1277313</v>
      </c>
      <c r="N40" s="29">
        <f t="shared" si="3"/>
        <v>0</v>
      </c>
      <c r="O40" s="15"/>
      <c r="P40" s="52"/>
      <c r="Q40" s="9">
        <f t="shared" si="0"/>
        <v>0</v>
      </c>
      <c r="R40" s="16"/>
      <c r="S40" s="17"/>
    </row>
    <row r="41" spans="1:19" x14ac:dyDescent="0.2">
      <c r="A41" s="5">
        <v>43112</v>
      </c>
      <c r="B41" s="6" t="s">
        <v>315</v>
      </c>
      <c r="C41" s="14"/>
      <c r="D41" s="68" t="s">
        <v>192</v>
      </c>
      <c r="E41" s="68" t="s">
        <v>36</v>
      </c>
      <c r="F41" s="69">
        <v>-505.53</v>
      </c>
      <c r="G41" s="69">
        <v>-505.53</v>
      </c>
      <c r="H41" s="9">
        <f t="shared" si="1"/>
        <v>0</v>
      </c>
      <c r="I41" s="70">
        <v>1</v>
      </c>
      <c r="J41" s="70">
        <v>1</v>
      </c>
      <c r="K41" s="7">
        <f t="shared" si="2"/>
        <v>0</v>
      </c>
      <c r="L41" s="70">
        <v>-505.53</v>
      </c>
      <c r="M41" s="70">
        <v>-505.53</v>
      </c>
      <c r="N41" s="29">
        <f t="shared" si="3"/>
        <v>0</v>
      </c>
      <c r="O41" s="15"/>
      <c r="P41" s="52"/>
      <c r="Q41" s="9">
        <f t="shared" si="0"/>
        <v>0</v>
      </c>
      <c r="R41" s="16"/>
      <c r="S41" s="17"/>
    </row>
    <row r="42" spans="1:19" x14ac:dyDescent="0.2">
      <c r="A42" s="13">
        <v>43112</v>
      </c>
      <c r="B42" s="14" t="s">
        <v>315</v>
      </c>
      <c r="C42" s="14"/>
      <c r="D42" s="68" t="s">
        <v>202</v>
      </c>
      <c r="E42" s="68" t="s">
        <v>287</v>
      </c>
      <c r="F42" s="69">
        <v>6754</v>
      </c>
      <c r="G42" s="69">
        <v>6754</v>
      </c>
      <c r="H42" s="9">
        <f t="shared" si="1"/>
        <v>0</v>
      </c>
      <c r="I42" s="70">
        <v>272.31545399999999</v>
      </c>
      <c r="J42" s="70">
        <v>272.31545399999999</v>
      </c>
      <c r="K42" s="7">
        <f t="shared" si="2"/>
        <v>0</v>
      </c>
      <c r="L42" s="70">
        <v>1839218.57</v>
      </c>
      <c r="M42" s="70">
        <v>1839218.57</v>
      </c>
      <c r="N42" s="29">
        <f t="shared" si="3"/>
        <v>0</v>
      </c>
      <c r="O42" s="15"/>
      <c r="P42" s="52"/>
      <c r="Q42" s="9">
        <f t="shared" si="0"/>
        <v>0</v>
      </c>
      <c r="R42" s="16"/>
      <c r="S42" s="17"/>
    </row>
    <row r="43" spans="1:19" x14ac:dyDescent="0.2">
      <c r="A43" s="5">
        <v>43112</v>
      </c>
      <c r="B43" s="6" t="s">
        <v>315</v>
      </c>
      <c r="C43" s="14"/>
      <c r="D43" s="68" t="s">
        <v>187</v>
      </c>
      <c r="E43" s="68" t="s">
        <v>157</v>
      </c>
      <c r="F43" s="69">
        <v>25958</v>
      </c>
      <c r="G43" s="69">
        <v>25958</v>
      </c>
      <c r="H43" s="9">
        <f t="shared" si="1"/>
        <v>0</v>
      </c>
      <c r="I43" s="70">
        <v>54.23</v>
      </c>
      <c r="J43" s="70">
        <v>54.23</v>
      </c>
      <c r="K43" s="7">
        <f t="shared" si="2"/>
        <v>0</v>
      </c>
      <c r="L43" s="70">
        <v>1407702.34</v>
      </c>
      <c r="M43" s="70">
        <v>1407702.34</v>
      </c>
      <c r="N43" s="29">
        <f t="shared" si="3"/>
        <v>0</v>
      </c>
      <c r="O43" s="15"/>
      <c r="P43" s="52"/>
      <c r="Q43" s="9">
        <f t="shared" si="0"/>
        <v>0</v>
      </c>
      <c r="R43" s="16"/>
      <c r="S43" s="17"/>
    </row>
    <row r="44" spans="1:19" x14ac:dyDescent="0.2">
      <c r="A44" s="13">
        <v>43112</v>
      </c>
      <c r="B44" s="14" t="s">
        <v>315</v>
      </c>
      <c r="C44" s="14"/>
      <c r="D44" s="68" t="s">
        <v>207</v>
      </c>
      <c r="E44" s="68" t="s">
        <v>165</v>
      </c>
      <c r="F44" s="69">
        <v>74342</v>
      </c>
      <c r="G44" s="69">
        <v>74342</v>
      </c>
      <c r="H44" s="9">
        <f t="shared" si="1"/>
        <v>0</v>
      </c>
      <c r="I44" s="70">
        <v>15.25</v>
      </c>
      <c r="J44" s="70">
        <v>15.25</v>
      </c>
      <c r="K44" s="7">
        <f t="shared" si="2"/>
        <v>0</v>
      </c>
      <c r="L44" s="70">
        <v>1133715.5</v>
      </c>
      <c r="M44" s="70">
        <v>1133715.5</v>
      </c>
      <c r="N44" s="29">
        <f t="shared" si="3"/>
        <v>0</v>
      </c>
      <c r="O44" s="15"/>
      <c r="P44" s="52"/>
      <c r="Q44" s="9">
        <f t="shared" si="0"/>
        <v>0</v>
      </c>
      <c r="R44" s="16"/>
      <c r="S44" s="17"/>
    </row>
    <row r="45" spans="1:19" x14ac:dyDescent="0.2">
      <c r="A45" s="5">
        <v>43112</v>
      </c>
      <c r="B45" s="6" t="s">
        <v>315</v>
      </c>
      <c r="C45" s="14"/>
      <c r="D45" s="68" t="s">
        <v>208</v>
      </c>
      <c r="E45" s="68" t="s">
        <v>288</v>
      </c>
      <c r="F45" s="69">
        <v>23370</v>
      </c>
      <c r="G45" s="69">
        <v>23370</v>
      </c>
      <c r="H45" s="9">
        <f t="shared" si="1"/>
        <v>0</v>
      </c>
      <c r="I45" s="70">
        <v>65.66</v>
      </c>
      <c r="J45" s="70">
        <v>65.66</v>
      </c>
      <c r="K45" s="7">
        <f t="shared" si="2"/>
        <v>0</v>
      </c>
      <c r="L45" s="70">
        <v>1534474.2</v>
      </c>
      <c r="M45" s="70">
        <v>1534474.2</v>
      </c>
      <c r="N45" s="29">
        <f t="shared" si="3"/>
        <v>0</v>
      </c>
      <c r="O45" s="15"/>
      <c r="P45" s="52"/>
      <c r="Q45" s="9">
        <f t="shared" si="0"/>
        <v>0</v>
      </c>
      <c r="R45" s="16"/>
      <c r="S45" s="17"/>
    </row>
    <row r="46" spans="1:19" x14ac:dyDescent="0.2">
      <c r="A46" s="13">
        <v>43112</v>
      </c>
      <c r="B46" s="14" t="s">
        <v>315</v>
      </c>
      <c r="C46" s="14"/>
      <c r="D46" s="68" t="s">
        <v>182</v>
      </c>
      <c r="E46" s="68" t="s">
        <v>289</v>
      </c>
      <c r="F46" s="69">
        <v>52706</v>
      </c>
      <c r="G46" s="69">
        <v>52706</v>
      </c>
      <c r="H46" s="9">
        <f t="shared" si="1"/>
        <v>0</v>
      </c>
      <c r="I46" s="70">
        <v>18.760000000000002</v>
      </c>
      <c r="J46" s="70">
        <v>18.760000000000002</v>
      </c>
      <c r="K46" s="7">
        <f t="shared" si="2"/>
        <v>0</v>
      </c>
      <c r="L46" s="70">
        <v>988764.56</v>
      </c>
      <c r="M46" s="70">
        <v>988764.56</v>
      </c>
      <c r="N46" s="29">
        <f t="shared" si="3"/>
        <v>0</v>
      </c>
      <c r="O46" s="15"/>
      <c r="P46" s="52"/>
      <c r="Q46" s="9">
        <f t="shared" si="0"/>
        <v>0</v>
      </c>
      <c r="R46" s="16"/>
      <c r="S46" s="17"/>
    </row>
    <row r="47" spans="1:19" x14ac:dyDescent="0.2">
      <c r="A47" s="5">
        <v>43112</v>
      </c>
      <c r="B47" s="6" t="s">
        <v>315</v>
      </c>
      <c r="C47" s="14"/>
      <c r="D47" s="68" t="s">
        <v>290</v>
      </c>
      <c r="E47" s="68" t="s">
        <v>185</v>
      </c>
      <c r="F47" s="69">
        <v>18599.5</v>
      </c>
      <c r="G47" s="69">
        <v>18599.5</v>
      </c>
      <c r="H47" s="9">
        <f t="shared" si="1"/>
        <v>0</v>
      </c>
      <c r="I47" s="70">
        <v>1.368749</v>
      </c>
      <c r="J47" s="70">
        <v>1.368749</v>
      </c>
      <c r="K47" s="7">
        <f t="shared" si="2"/>
        <v>0</v>
      </c>
      <c r="L47" s="70">
        <v>25458.05</v>
      </c>
      <c r="M47" s="70">
        <v>25458.05</v>
      </c>
      <c r="N47" s="29">
        <f t="shared" si="3"/>
        <v>0</v>
      </c>
      <c r="O47" s="15"/>
      <c r="P47" s="52"/>
      <c r="Q47" s="9">
        <f t="shared" si="0"/>
        <v>0</v>
      </c>
      <c r="R47" s="16"/>
      <c r="S47" s="17"/>
    </row>
    <row r="48" spans="1:19" x14ac:dyDescent="0.2">
      <c r="A48" s="13">
        <v>43112</v>
      </c>
      <c r="B48" s="14" t="s">
        <v>315</v>
      </c>
      <c r="C48" s="14"/>
      <c r="D48" s="68" t="s">
        <v>291</v>
      </c>
      <c r="E48" s="68" t="s">
        <v>172</v>
      </c>
      <c r="F48" s="69">
        <v>14756.21</v>
      </c>
      <c r="G48" s="69">
        <v>14756.21</v>
      </c>
      <c r="H48" s="9">
        <f t="shared" si="1"/>
        <v>0</v>
      </c>
      <c r="I48" s="70">
        <v>0.78905000000000003</v>
      </c>
      <c r="J48" s="70">
        <v>0.78905000000000003</v>
      </c>
      <c r="K48" s="7">
        <f t="shared" si="2"/>
        <v>0</v>
      </c>
      <c r="L48" s="70">
        <v>11643.39</v>
      </c>
      <c r="M48" s="70">
        <v>11643.39</v>
      </c>
      <c r="N48" s="29">
        <f t="shared" si="3"/>
        <v>0</v>
      </c>
      <c r="O48" s="15"/>
      <c r="P48" s="52"/>
      <c r="Q48" s="9">
        <f t="shared" si="0"/>
        <v>0</v>
      </c>
      <c r="R48" s="16"/>
      <c r="S48" s="17"/>
    </row>
    <row r="49" spans="1:19" x14ac:dyDescent="0.2">
      <c r="A49" s="5">
        <v>43112</v>
      </c>
      <c r="B49" s="6" t="s">
        <v>315</v>
      </c>
      <c r="C49" s="14"/>
      <c r="D49" s="68" t="s">
        <v>292</v>
      </c>
      <c r="E49" s="68" t="s">
        <v>203</v>
      </c>
      <c r="F49" s="69">
        <v>3926.87</v>
      </c>
      <c r="G49" s="69">
        <v>3926.87</v>
      </c>
      <c r="H49" s="9">
        <f t="shared" si="1"/>
        <v>0</v>
      </c>
      <c r="I49" s="70">
        <v>1.0295479999999999</v>
      </c>
      <c r="J49" s="70">
        <v>1.0295479999999999</v>
      </c>
      <c r="K49" s="7">
        <f t="shared" si="2"/>
        <v>0</v>
      </c>
      <c r="L49" s="70">
        <v>4042.9</v>
      </c>
      <c r="M49" s="70">
        <v>4042.9</v>
      </c>
      <c r="N49" s="29">
        <f t="shared" si="3"/>
        <v>0</v>
      </c>
      <c r="O49" s="15"/>
      <c r="P49" s="52"/>
      <c r="Q49" s="9">
        <f t="shared" si="0"/>
        <v>0</v>
      </c>
      <c r="R49" s="16"/>
      <c r="S49" s="17"/>
    </row>
    <row r="50" spans="1:19" x14ac:dyDescent="0.2">
      <c r="A50" s="13">
        <v>43112</v>
      </c>
      <c r="B50" s="14" t="s">
        <v>315</v>
      </c>
      <c r="C50" s="14"/>
      <c r="D50" s="68" t="s">
        <v>293</v>
      </c>
      <c r="E50" s="68" t="s">
        <v>19</v>
      </c>
      <c r="F50" s="69">
        <v>67545.649999999994</v>
      </c>
      <c r="G50" s="69">
        <v>67545.649999999994</v>
      </c>
      <c r="H50" s="9">
        <f t="shared" si="1"/>
        <v>0</v>
      </c>
      <c r="I50" s="70">
        <v>1.2146509999999999</v>
      </c>
      <c r="J50" s="70">
        <v>1.2146509999999999</v>
      </c>
      <c r="K50" s="7">
        <f t="shared" si="2"/>
        <v>0</v>
      </c>
      <c r="L50" s="70">
        <v>82044.37</v>
      </c>
      <c r="M50" s="70">
        <v>82044.37</v>
      </c>
      <c r="N50" s="29">
        <f t="shared" si="3"/>
        <v>0</v>
      </c>
      <c r="O50" s="15"/>
      <c r="P50" s="52"/>
      <c r="Q50" s="9">
        <f t="shared" si="0"/>
        <v>0</v>
      </c>
      <c r="R50" s="16"/>
      <c r="S50" s="17"/>
    </row>
    <row r="51" spans="1:19" x14ac:dyDescent="0.2">
      <c r="A51" s="5">
        <v>43112</v>
      </c>
      <c r="B51" s="6" t="s">
        <v>315</v>
      </c>
      <c r="C51" s="14"/>
      <c r="D51" s="68" t="s">
        <v>200</v>
      </c>
      <c r="E51" s="68" t="s">
        <v>161</v>
      </c>
      <c r="F51" s="69">
        <v>13734</v>
      </c>
      <c r="G51" s="69">
        <v>13734</v>
      </c>
      <c r="H51" s="9">
        <f t="shared" si="1"/>
        <v>0</v>
      </c>
      <c r="I51" s="70">
        <v>103</v>
      </c>
      <c r="J51" s="70">
        <v>103</v>
      </c>
      <c r="K51" s="7">
        <f t="shared" si="2"/>
        <v>0</v>
      </c>
      <c r="L51" s="70">
        <v>1414602</v>
      </c>
      <c r="M51" s="70">
        <v>1414602</v>
      </c>
      <c r="N51" s="29">
        <f t="shared" si="3"/>
        <v>0</v>
      </c>
      <c r="O51" s="15"/>
      <c r="P51" s="52"/>
      <c r="Q51" s="9">
        <f t="shared" si="0"/>
        <v>0</v>
      </c>
      <c r="R51" s="16"/>
      <c r="S51" s="17"/>
    </row>
    <row r="52" spans="1:19" x14ac:dyDescent="0.2">
      <c r="A52" s="13">
        <v>43112</v>
      </c>
      <c r="B52" s="14" t="s">
        <v>315</v>
      </c>
      <c r="C52" s="14"/>
      <c r="D52" s="68" t="s">
        <v>294</v>
      </c>
      <c r="E52" s="68" t="s">
        <v>295</v>
      </c>
      <c r="F52" s="69">
        <v>6300</v>
      </c>
      <c r="G52" s="69">
        <v>6300</v>
      </c>
      <c r="H52" s="9">
        <f t="shared" si="1"/>
        <v>0</v>
      </c>
      <c r="I52" s="70">
        <v>160.91835699999999</v>
      </c>
      <c r="J52" s="70">
        <v>160.91835699999999</v>
      </c>
      <c r="K52" s="7">
        <f t="shared" si="2"/>
        <v>0</v>
      </c>
      <c r="L52" s="70">
        <v>1013785.65</v>
      </c>
      <c r="M52" s="70">
        <v>1013785.65</v>
      </c>
      <c r="N52" s="29">
        <f t="shared" si="3"/>
        <v>0</v>
      </c>
      <c r="O52" s="15"/>
      <c r="P52" s="52"/>
      <c r="Q52" s="9">
        <f t="shared" si="0"/>
        <v>0</v>
      </c>
      <c r="R52" s="16"/>
      <c r="S52" s="17"/>
    </row>
    <row r="53" spans="1:19" x14ac:dyDescent="0.2">
      <c r="A53" s="5">
        <v>43112</v>
      </c>
      <c r="B53" s="6" t="s">
        <v>315</v>
      </c>
      <c r="C53" s="14"/>
      <c r="D53" s="68" t="s">
        <v>211</v>
      </c>
      <c r="E53" s="68" t="s">
        <v>167</v>
      </c>
      <c r="F53" s="69">
        <v>16274</v>
      </c>
      <c r="G53" s="69">
        <v>16274</v>
      </c>
      <c r="H53" s="9">
        <f t="shared" si="1"/>
        <v>0</v>
      </c>
      <c r="I53" s="70">
        <v>113.27</v>
      </c>
      <c r="J53" s="70">
        <v>113.27</v>
      </c>
      <c r="K53" s="7">
        <f t="shared" si="2"/>
        <v>0</v>
      </c>
      <c r="L53" s="70">
        <v>1843355.98</v>
      </c>
      <c r="M53" s="70">
        <v>1843355.98</v>
      </c>
      <c r="N53" s="29">
        <f t="shared" si="3"/>
        <v>0</v>
      </c>
      <c r="O53" s="15"/>
      <c r="P53" s="52"/>
      <c r="Q53" s="9">
        <f t="shared" si="0"/>
        <v>0</v>
      </c>
      <c r="R53" s="16"/>
      <c r="S53" s="17"/>
    </row>
    <row r="54" spans="1:19" x14ac:dyDescent="0.2">
      <c r="A54" s="13">
        <v>43112</v>
      </c>
      <c r="B54" s="14" t="s">
        <v>315</v>
      </c>
      <c r="C54" s="14"/>
      <c r="D54" s="68" t="s">
        <v>194</v>
      </c>
      <c r="E54" s="68" t="s">
        <v>160</v>
      </c>
      <c r="F54" s="69">
        <v>25352</v>
      </c>
      <c r="G54" s="69">
        <v>25352</v>
      </c>
      <c r="H54" s="9">
        <f t="shared" si="1"/>
        <v>0</v>
      </c>
      <c r="I54" s="70">
        <v>44.61</v>
      </c>
      <c r="J54" s="70">
        <v>44.61</v>
      </c>
      <c r="K54" s="7">
        <f t="shared" si="2"/>
        <v>0</v>
      </c>
      <c r="L54" s="70">
        <v>1130952.72</v>
      </c>
      <c r="M54" s="70">
        <v>1130952.72</v>
      </c>
      <c r="N54" s="29">
        <f t="shared" si="3"/>
        <v>0</v>
      </c>
      <c r="O54" s="15"/>
      <c r="P54" s="52"/>
      <c r="Q54" s="9">
        <f t="shared" si="0"/>
        <v>0</v>
      </c>
      <c r="R54" s="16"/>
      <c r="S54" s="17"/>
    </row>
    <row r="55" spans="1:19" x14ac:dyDescent="0.2">
      <c r="A55" s="5">
        <v>43112</v>
      </c>
      <c r="B55" s="6" t="s">
        <v>315</v>
      </c>
      <c r="C55" s="14"/>
      <c r="D55" s="68" t="s">
        <v>296</v>
      </c>
      <c r="E55" s="68" t="s">
        <v>297</v>
      </c>
      <c r="F55" s="69">
        <v>45023</v>
      </c>
      <c r="G55" s="69">
        <v>45023</v>
      </c>
      <c r="H55" s="9">
        <f t="shared" si="1"/>
        <v>0</v>
      </c>
      <c r="I55" s="70">
        <v>22.32</v>
      </c>
      <c r="J55" s="70">
        <v>22.32</v>
      </c>
      <c r="K55" s="7">
        <f t="shared" si="2"/>
        <v>0</v>
      </c>
      <c r="L55" s="70">
        <v>1004913.36</v>
      </c>
      <c r="M55" s="70">
        <v>1004913.36</v>
      </c>
      <c r="N55" s="29">
        <f t="shared" si="3"/>
        <v>0</v>
      </c>
      <c r="O55" s="15"/>
      <c r="P55" s="52"/>
      <c r="Q55" s="9">
        <f t="shared" si="0"/>
        <v>0</v>
      </c>
      <c r="R55" s="16"/>
      <c r="S55" s="17"/>
    </row>
    <row r="56" spans="1:19" x14ac:dyDescent="0.2">
      <c r="A56" s="13">
        <v>43112</v>
      </c>
      <c r="B56" s="14" t="s">
        <v>315</v>
      </c>
      <c r="C56" s="14"/>
      <c r="D56" s="68" t="s">
        <v>190</v>
      </c>
      <c r="E56" s="68" t="s">
        <v>159</v>
      </c>
      <c r="F56" s="69">
        <v>69969</v>
      </c>
      <c r="G56" s="69">
        <v>69969</v>
      </c>
      <c r="H56" s="9">
        <f t="shared" si="1"/>
        <v>0</v>
      </c>
      <c r="I56" s="70">
        <v>21.78</v>
      </c>
      <c r="J56" s="70">
        <v>21.78</v>
      </c>
      <c r="K56" s="7">
        <f t="shared" si="2"/>
        <v>0</v>
      </c>
      <c r="L56" s="70">
        <v>1523924.82</v>
      </c>
      <c r="M56" s="70">
        <v>1523924.82</v>
      </c>
      <c r="N56" s="29">
        <f t="shared" si="3"/>
        <v>0</v>
      </c>
      <c r="O56" s="15">
        <v>5511.24</v>
      </c>
      <c r="P56" s="52">
        <v>5511.24</v>
      </c>
      <c r="Q56" s="9">
        <f t="shared" si="0"/>
        <v>0</v>
      </c>
      <c r="R56" s="16"/>
      <c r="S56" s="17"/>
    </row>
    <row r="57" spans="1:19" x14ac:dyDescent="0.2">
      <c r="A57" s="5">
        <v>43112</v>
      </c>
      <c r="B57" s="6" t="s">
        <v>315</v>
      </c>
      <c r="C57" s="14"/>
      <c r="D57" s="68" t="s">
        <v>298</v>
      </c>
      <c r="E57" s="68" t="s">
        <v>20</v>
      </c>
      <c r="F57" s="69">
        <v>16113318</v>
      </c>
      <c r="G57" s="69">
        <v>16113318</v>
      </c>
      <c r="H57" s="9">
        <f t="shared" si="1"/>
        <v>0</v>
      </c>
      <c r="I57" s="70">
        <v>8.9840000000000007E-3</v>
      </c>
      <c r="J57" s="70">
        <v>8.9840000000000007E-3</v>
      </c>
      <c r="K57" s="7">
        <f t="shared" si="2"/>
        <v>0</v>
      </c>
      <c r="L57" s="70">
        <v>144754.23999999999</v>
      </c>
      <c r="M57" s="70">
        <v>144754.23999999999</v>
      </c>
      <c r="N57" s="29">
        <f t="shared" si="3"/>
        <v>0</v>
      </c>
      <c r="O57" s="15"/>
      <c r="P57" s="52"/>
      <c r="Q57" s="9">
        <f t="shared" si="0"/>
        <v>0</v>
      </c>
      <c r="R57" s="16"/>
      <c r="S57" s="17"/>
    </row>
    <row r="58" spans="1:19" x14ac:dyDescent="0.2">
      <c r="A58" s="13">
        <v>43112</v>
      </c>
      <c r="B58" s="14" t="s">
        <v>315</v>
      </c>
      <c r="C58" s="14"/>
      <c r="D58" s="68" t="s">
        <v>175</v>
      </c>
      <c r="E58" s="68" t="s">
        <v>299</v>
      </c>
      <c r="F58" s="69">
        <v>106129</v>
      </c>
      <c r="G58" s="69">
        <v>106129</v>
      </c>
      <c r="H58" s="9">
        <f t="shared" si="1"/>
        <v>0</v>
      </c>
      <c r="I58" s="70">
        <v>11.725281000000001</v>
      </c>
      <c r="J58" s="70">
        <v>11.725281000000001</v>
      </c>
      <c r="K58" s="7">
        <f t="shared" si="2"/>
        <v>0</v>
      </c>
      <c r="L58" s="70">
        <v>1244392.3700000001</v>
      </c>
      <c r="M58" s="70">
        <v>1244392.3700000001</v>
      </c>
      <c r="N58" s="29">
        <f t="shared" si="3"/>
        <v>0</v>
      </c>
      <c r="O58" s="15"/>
      <c r="P58" s="52"/>
      <c r="Q58" s="9">
        <f t="shared" si="0"/>
        <v>0</v>
      </c>
      <c r="R58" s="16"/>
      <c r="S58" s="17"/>
    </row>
    <row r="59" spans="1:19" x14ac:dyDescent="0.2">
      <c r="A59" s="5">
        <v>43112</v>
      </c>
      <c r="B59" s="6" t="s">
        <v>315</v>
      </c>
      <c r="C59" s="14"/>
      <c r="D59" s="68" t="s">
        <v>177</v>
      </c>
      <c r="E59" s="68" t="s">
        <v>300</v>
      </c>
      <c r="F59" s="69">
        <v>22900</v>
      </c>
      <c r="G59" s="69">
        <v>22900</v>
      </c>
      <c r="H59" s="9">
        <f t="shared" si="1"/>
        <v>0</v>
      </c>
      <c r="I59" s="70">
        <v>45.815928</v>
      </c>
      <c r="J59" s="70">
        <v>45.815928</v>
      </c>
      <c r="K59" s="7">
        <f t="shared" si="2"/>
        <v>0</v>
      </c>
      <c r="L59" s="70">
        <v>1049184.75</v>
      </c>
      <c r="M59" s="70">
        <v>1049184.75</v>
      </c>
      <c r="N59" s="29">
        <f t="shared" si="3"/>
        <v>0</v>
      </c>
      <c r="O59" s="15"/>
      <c r="P59" s="52"/>
      <c r="Q59" s="9">
        <f t="shared" si="0"/>
        <v>0</v>
      </c>
      <c r="R59" s="16"/>
      <c r="S59" s="17"/>
    </row>
    <row r="60" spans="1:19" x14ac:dyDescent="0.2">
      <c r="A60" s="13">
        <v>43112</v>
      </c>
      <c r="B60" s="14" t="s">
        <v>315</v>
      </c>
      <c r="C60" s="14"/>
      <c r="D60" s="68" t="s">
        <v>181</v>
      </c>
      <c r="E60" s="68" t="s">
        <v>301</v>
      </c>
      <c r="F60" s="69">
        <v>41226</v>
      </c>
      <c r="G60" s="69">
        <v>41226</v>
      </c>
      <c r="H60" s="9">
        <f t="shared" si="1"/>
        <v>0</v>
      </c>
      <c r="I60" s="70">
        <v>50.03</v>
      </c>
      <c r="J60" s="70">
        <v>50.03</v>
      </c>
      <c r="K60" s="7">
        <f t="shared" si="2"/>
        <v>0</v>
      </c>
      <c r="L60" s="70">
        <v>2062536.78</v>
      </c>
      <c r="M60" s="70">
        <v>2062536.78</v>
      </c>
      <c r="N60" s="29">
        <f t="shared" si="3"/>
        <v>0</v>
      </c>
      <c r="O60" s="15"/>
      <c r="P60" s="52"/>
      <c r="Q60" s="9">
        <f t="shared" si="0"/>
        <v>0</v>
      </c>
      <c r="R60" s="16"/>
      <c r="S60" s="17"/>
    </row>
    <row r="61" spans="1:19" x14ac:dyDescent="0.2">
      <c r="A61" s="5">
        <v>43112</v>
      </c>
      <c r="B61" s="6" t="s">
        <v>315</v>
      </c>
      <c r="C61" s="14"/>
      <c r="D61" s="68" t="s">
        <v>302</v>
      </c>
      <c r="E61" s="68" t="s">
        <v>303</v>
      </c>
      <c r="F61" s="69">
        <v>67361</v>
      </c>
      <c r="G61" s="69">
        <v>67361</v>
      </c>
      <c r="H61" s="9">
        <f t="shared" si="1"/>
        <v>0</v>
      </c>
      <c r="I61" s="70">
        <v>6.59</v>
      </c>
      <c r="J61" s="70">
        <v>6.59</v>
      </c>
      <c r="K61" s="7">
        <f t="shared" si="2"/>
        <v>0</v>
      </c>
      <c r="L61" s="70">
        <v>443908.99</v>
      </c>
      <c r="M61" s="70">
        <v>443908.99</v>
      </c>
      <c r="N61" s="29">
        <f t="shared" si="3"/>
        <v>0</v>
      </c>
      <c r="O61" s="15"/>
      <c r="P61" s="52"/>
      <c r="Q61" s="9">
        <f t="shared" si="0"/>
        <v>0</v>
      </c>
      <c r="R61" s="16"/>
      <c r="S61" s="17"/>
    </row>
    <row r="62" spans="1:19" x14ac:dyDescent="0.2">
      <c r="A62" s="13">
        <v>43112</v>
      </c>
      <c r="B62" s="14" t="s">
        <v>315</v>
      </c>
      <c r="C62" s="14"/>
      <c r="D62" s="68" t="s">
        <v>186</v>
      </c>
      <c r="E62" s="68" t="s">
        <v>156</v>
      </c>
      <c r="F62" s="69">
        <v>53517</v>
      </c>
      <c r="G62" s="69">
        <v>53517</v>
      </c>
      <c r="H62" s="9">
        <f t="shared" si="1"/>
        <v>0</v>
      </c>
      <c r="I62" s="70">
        <v>35.82</v>
      </c>
      <c r="J62" s="70">
        <v>35.82</v>
      </c>
      <c r="K62" s="7">
        <f t="shared" si="2"/>
        <v>0</v>
      </c>
      <c r="L62" s="70">
        <v>1916978.94</v>
      </c>
      <c r="M62" s="70">
        <v>1916978.94</v>
      </c>
      <c r="N62" s="29">
        <f t="shared" si="3"/>
        <v>0</v>
      </c>
      <c r="O62" s="15"/>
      <c r="P62" s="52"/>
      <c r="Q62" s="9">
        <f t="shared" si="0"/>
        <v>0</v>
      </c>
      <c r="R62" s="16"/>
      <c r="S62" s="17"/>
    </row>
    <row r="63" spans="1:19" x14ac:dyDescent="0.2">
      <c r="A63" s="5">
        <v>43112</v>
      </c>
      <c r="B63" s="6" t="s">
        <v>315</v>
      </c>
      <c r="C63" s="14"/>
      <c r="D63" s="68" t="s">
        <v>179</v>
      </c>
      <c r="E63" s="68" t="s">
        <v>154</v>
      </c>
      <c r="F63" s="69">
        <v>29596</v>
      </c>
      <c r="G63" s="69">
        <v>29596</v>
      </c>
      <c r="H63" s="9">
        <f t="shared" si="1"/>
        <v>0</v>
      </c>
      <c r="I63" s="70">
        <v>29.32</v>
      </c>
      <c r="J63" s="70">
        <v>29.32</v>
      </c>
      <c r="K63" s="7">
        <f t="shared" si="2"/>
        <v>0</v>
      </c>
      <c r="L63" s="70">
        <v>867754.72</v>
      </c>
      <c r="M63" s="70">
        <v>867754.72</v>
      </c>
      <c r="N63" s="29">
        <f t="shared" si="3"/>
        <v>0</v>
      </c>
      <c r="O63" s="15"/>
      <c r="P63" s="52"/>
      <c r="Q63" s="9">
        <f t="shared" si="0"/>
        <v>0</v>
      </c>
      <c r="R63" s="16"/>
      <c r="S63" s="17"/>
    </row>
    <row r="64" spans="1:19" x14ac:dyDescent="0.2">
      <c r="A64" s="13">
        <v>43112</v>
      </c>
      <c r="B64" s="14" t="s">
        <v>315</v>
      </c>
      <c r="C64" s="14"/>
      <c r="D64" s="68" t="s">
        <v>304</v>
      </c>
      <c r="E64" s="68" t="s">
        <v>305</v>
      </c>
      <c r="F64" s="69">
        <v>14596</v>
      </c>
      <c r="G64" s="69">
        <v>14596</v>
      </c>
      <c r="H64" s="9">
        <f t="shared" si="1"/>
        <v>0</v>
      </c>
      <c r="I64" s="70">
        <v>117.84</v>
      </c>
      <c r="J64" s="70">
        <v>117.84</v>
      </c>
      <c r="K64" s="7">
        <f t="shared" si="2"/>
        <v>0</v>
      </c>
      <c r="L64" s="70">
        <v>1719992.64</v>
      </c>
      <c r="M64" s="70">
        <v>1719992.64</v>
      </c>
      <c r="N64" s="29">
        <f t="shared" si="3"/>
        <v>0</v>
      </c>
      <c r="O64" s="15"/>
      <c r="P64" s="52"/>
      <c r="Q64" s="9">
        <f t="shared" si="0"/>
        <v>0</v>
      </c>
      <c r="R64" s="16"/>
      <c r="S64" s="17"/>
    </row>
    <row r="65" spans="1:19" x14ac:dyDescent="0.2">
      <c r="A65" s="5">
        <v>43112</v>
      </c>
      <c r="B65" s="6" t="s">
        <v>315</v>
      </c>
      <c r="C65" s="14"/>
      <c r="D65" s="68" t="s">
        <v>212</v>
      </c>
      <c r="E65" s="68" t="s">
        <v>168</v>
      </c>
      <c r="F65" s="69">
        <v>20628</v>
      </c>
      <c r="G65" s="69">
        <v>20628</v>
      </c>
      <c r="H65" s="9">
        <f t="shared" si="1"/>
        <v>0</v>
      </c>
      <c r="I65" s="70">
        <v>79.219514000000004</v>
      </c>
      <c r="J65" s="70">
        <v>79.219514000000004</v>
      </c>
      <c r="K65" s="7">
        <f t="shared" si="2"/>
        <v>0</v>
      </c>
      <c r="L65" s="70">
        <v>1634140.14</v>
      </c>
      <c r="M65" s="70">
        <v>1634140.14</v>
      </c>
      <c r="N65" s="29">
        <f t="shared" si="3"/>
        <v>0</v>
      </c>
      <c r="O65" s="15"/>
      <c r="P65" s="52"/>
      <c r="Q65" s="9">
        <f t="shared" si="0"/>
        <v>0</v>
      </c>
      <c r="R65" s="16"/>
      <c r="S65" s="17"/>
    </row>
    <row r="66" spans="1:19" x14ac:dyDescent="0.2">
      <c r="A66" s="13">
        <v>43112</v>
      </c>
      <c r="B66" s="14" t="s">
        <v>315</v>
      </c>
      <c r="C66" s="14"/>
      <c r="D66" s="68" t="s">
        <v>180</v>
      </c>
      <c r="E66" s="68" t="s">
        <v>306</v>
      </c>
      <c r="F66" s="69">
        <v>26789</v>
      </c>
      <c r="G66" s="69">
        <v>26789</v>
      </c>
      <c r="H66" s="9">
        <f t="shared" si="1"/>
        <v>0</v>
      </c>
      <c r="I66" s="70">
        <v>30.64</v>
      </c>
      <c r="J66" s="70">
        <v>30.64</v>
      </c>
      <c r="K66" s="7">
        <f t="shared" si="2"/>
        <v>0</v>
      </c>
      <c r="L66" s="70">
        <v>820814.96</v>
      </c>
      <c r="M66" s="70">
        <v>820814.96</v>
      </c>
      <c r="N66" s="29">
        <f t="shared" si="3"/>
        <v>0</v>
      </c>
      <c r="O66" s="15"/>
      <c r="P66" s="52"/>
      <c r="Q66" s="9">
        <f t="shared" si="0"/>
        <v>0</v>
      </c>
      <c r="R66" s="16"/>
      <c r="S66" s="17"/>
    </row>
    <row r="67" spans="1:19" x14ac:dyDescent="0.2">
      <c r="A67" s="5">
        <v>43112</v>
      </c>
      <c r="B67" s="6" t="s">
        <v>315</v>
      </c>
      <c r="C67" s="14"/>
      <c r="D67" s="68" t="s">
        <v>191</v>
      </c>
      <c r="E67" s="68" t="s">
        <v>307</v>
      </c>
      <c r="F67" s="69">
        <v>118000</v>
      </c>
      <c r="G67" s="69">
        <v>118000</v>
      </c>
      <c r="H67" s="9">
        <f t="shared" si="1"/>
        <v>0</v>
      </c>
      <c r="I67" s="70">
        <v>13.407897</v>
      </c>
      <c r="J67" s="70">
        <v>13.407897</v>
      </c>
      <c r="K67" s="7">
        <f t="shared" si="2"/>
        <v>0</v>
      </c>
      <c r="L67" s="70">
        <v>1582131.79</v>
      </c>
      <c r="M67" s="70">
        <v>1582131.79</v>
      </c>
      <c r="N67" s="29">
        <f t="shared" si="3"/>
        <v>0</v>
      </c>
      <c r="O67" s="15"/>
      <c r="P67" s="52"/>
      <c r="Q67" s="9">
        <f t="shared" si="0"/>
        <v>0</v>
      </c>
      <c r="R67" s="16"/>
      <c r="S67" s="17"/>
    </row>
    <row r="68" spans="1:19" x14ac:dyDescent="0.2">
      <c r="A68" s="13">
        <v>43112</v>
      </c>
      <c r="B68" s="14" t="s">
        <v>315</v>
      </c>
      <c r="C68" s="14"/>
      <c r="D68" s="68" t="s">
        <v>176</v>
      </c>
      <c r="E68" s="68" t="s">
        <v>308</v>
      </c>
      <c r="F68" s="69">
        <v>13900</v>
      </c>
      <c r="G68" s="69">
        <v>13900</v>
      </c>
      <c r="H68" s="9">
        <f t="shared" si="1"/>
        <v>0</v>
      </c>
      <c r="I68" s="70">
        <v>47.747383999999997</v>
      </c>
      <c r="J68" s="70">
        <v>47.747383999999997</v>
      </c>
      <c r="K68" s="7">
        <f t="shared" si="2"/>
        <v>0</v>
      </c>
      <c r="L68" s="70">
        <v>663688.63</v>
      </c>
      <c r="M68" s="70">
        <v>663688.63</v>
      </c>
      <c r="N68" s="29">
        <f t="shared" si="3"/>
        <v>0</v>
      </c>
      <c r="O68" s="15">
        <v>8587.82</v>
      </c>
      <c r="P68" s="15">
        <v>8587.82</v>
      </c>
      <c r="Q68" s="9">
        <f t="shared" si="0"/>
        <v>0</v>
      </c>
      <c r="R68" s="16"/>
      <c r="S68" s="17"/>
    </row>
    <row r="69" spans="1:19" x14ac:dyDescent="0.2">
      <c r="A69" s="5">
        <v>43112</v>
      </c>
      <c r="B69" s="6" t="s">
        <v>315</v>
      </c>
      <c r="C69" s="14"/>
      <c r="D69" s="68" t="s">
        <v>309</v>
      </c>
      <c r="E69" s="68" t="s">
        <v>310</v>
      </c>
      <c r="F69" s="69">
        <v>135719</v>
      </c>
      <c r="G69" s="69">
        <v>135719</v>
      </c>
      <c r="H69" s="9">
        <f t="shared" si="1"/>
        <v>0</v>
      </c>
      <c r="I69" s="70">
        <v>7.02</v>
      </c>
      <c r="J69" s="70">
        <v>7.02</v>
      </c>
      <c r="K69" s="7">
        <f t="shared" si="2"/>
        <v>0</v>
      </c>
      <c r="L69" s="70">
        <v>952747.38</v>
      </c>
      <c r="M69" s="70">
        <v>952747.38</v>
      </c>
      <c r="N69" s="29">
        <f t="shared" si="3"/>
        <v>0</v>
      </c>
      <c r="O69" s="15"/>
      <c r="P69" s="52"/>
      <c r="Q69" s="9">
        <f t="shared" si="0"/>
        <v>0</v>
      </c>
      <c r="R69" s="16"/>
      <c r="S69" s="17"/>
    </row>
    <row r="70" spans="1:19" x14ac:dyDescent="0.2">
      <c r="A70" s="13">
        <v>43112</v>
      </c>
      <c r="B70" s="14" t="s">
        <v>315</v>
      </c>
      <c r="C70" s="14"/>
      <c r="D70" s="68" t="s">
        <v>209</v>
      </c>
      <c r="E70" s="68" t="s">
        <v>311</v>
      </c>
      <c r="F70" s="69">
        <v>38400</v>
      </c>
      <c r="G70" s="69">
        <v>38400</v>
      </c>
      <c r="H70" s="9">
        <f t="shared" si="1"/>
        <v>0</v>
      </c>
      <c r="I70" s="70">
        <v>24.453129000000001</v>
      </c>
      <c r="J70" s="70">
        <v>24.453129000000001</v>
      </c>
      <c r="K70" s="7">
        <f t="shared" si="2"/>
        <v>0</v>
      </c>
      <c r="L70" s="70">
        <v>939000.13</v>
      </c>
      <c r="M70" s="70">
        <v>939000.13</v>
      </c>
      <c r="N70" s="29">
        <f t="shared" si="3"/>
        <v>0</v>
      </c>
      <c r="O70" s="15"/>
      <c r="P70" s="52"/>
      <c r="Q70" s="9">
        <f t="shared" si="0"/>
        <v>0</v>
      </c>
      <c r="R70" s="16"/>
      <c r="S70" s="17"/>
    </row>
    <row r="71" spans="1:19" x14ac:dyDescent="0.2">
      <c r="A71" s="5">
        <v>43112</v>
      </c>
      <c r="B71" s="6" t="s">
        <v>315</v>
      </c>
      <c r="C71" s="14"/>
      <c r="D71" s="68" t="s">
        <v>210</v>
      </c>
      <c r="E71" s="68" t="s">
        <v>166</v>
      </c>
      <c r="F71" s="69">
        <v>12661</v>
      </c>
      <c r="G71" s="69">
        <v>12661</v>
      </c>
      <c r="H71" s="9">
        <f t="shared" si="1"/>
        <v>0</v>
      </c>
      <c r="I71" s="70">
        <v>108.38</v>
      </c>
      <c r="J71" s="70">
        <v>108.38</v>
      </c>
      <c r="K71" s="7">
        <f t="shared" si="2"/>
        <v>0</v>
      </c>
      <c r="L71" s="70">
        <v>1372199.18</v>
      </c>
      <c r="M71" s="70">
        <v>1372199.18</v>
      </c>
      <c r="N71" s="29">
        <f t="shared" si="3"/>
        <v>0</v>
      </c>
      <c r="O71" s="15"/>
      <c r="P71" s="52"/>
      <c r="Q71" s="9">
        <f t="shared" si="0"/>
        <v>0</v>
      </c>
      <c r="R71" s="16"/>
      <c r="S71" s="17"/>
    </row>
    <row r="72" spans="1:19" x14ac:dyDescent="0.2">
      <c r="A72" s="13">
        <v>43112</v>
      </c>
      <c r="B72" s="14" t="s">
        <v>315</v>
      </c>
      <c r="C72" s="14"/>
      <c r="D72" s="68" t="s">
        <v>173</v>
      </c>
      <c r="E72" s="68" t="s">
        <v>312</v>
      </c>
      <c r="F72" s="69">
        <v>45445</v>
      </c>
      <c r="G72" s="69">
        <v>45445</v>
      </c>
      <c r="H72" s="9">
        <f t="shared" si="1"/>
        <v>0</v>
      </c>
      <c r="I72" s="70">
        <v>24.76</v>
      </c>
      <c r="J72" s="70">
        <v>24.76</v>
      </c>
      <c r="K72" s="7">
        <f t="shared" si="2"/>
        <v>0</v>
      </c>
      <c r="L72" s="70">
        <v>1125218.2</v>
      </c>
      <c r="M72" s="70">
        <v>1125218.2</v>
      </c>
      <c r="N72" s="29">
        <f t="shared" si="3"/>
        <v>0</v>
      </c>
      <c r="O72" s="15"/>
      <c r="P72" s="52"/>
      <c r="Q72" s="9">
        <f t="shared" si="0"/>
        <v>0</v>
      </c>
      <c r="R72" s="16"/>
      <c r="S72" s="17"/>
    </row>
    <row r="73" spans="1:19" ht="13.5" thickBot="1" x14ac:dyDescent="0.25">
      <c r="A73" s="5">
        <v>43112</v>
      </c>
      <c r="B73" s="6" t="s">
        <v>315</v>
      </c>
      <c r="C73" s="18"/>
      <c r="D73" s="68" t="s">
        <v>313</v>
      </c>
      <c r="E73" s="68" t="s">
        <v>314</v>
      </c>
      <c r="F73" s="69">
        <v>11214</v>
      </c>
      <c r="G73" s="69">
        <v>11214</v>
      </c>
      <c r="H73" s="20">
        <f>F73-G73</f>
        <v>0</v>
      </c>
      <c r="I73" s="70">
        <v>81.84</v>
      </c>
      <c r="J73" s="70">
        <v>81.84</v>
      </c>
      <c r="K73" s="19">
        <f>I73-J73</f>
        <v>0</v>
      </c>
      <c r="L73" s="70">
        <v>917753.76</v>
      </c>
      <c r="M73" s="70">
        <v>917753.76</v>
      </c>
      <c r="N73" s="19">
        <f t="shared" si="3"/>
        <v>0</v>
      </c>
      <c r="O73" s="54"/>
      <c r="P73" s="53"/>
      <c r="Q73" s="20">
        <f>O73-P73</f>
        <v>0</v>
      </c>
      <c r="R73" s="21"/>
      <c r="S73" s="22"/>
    </row>
  </sheetData>
  <sheetCalcPr fullCalcOnLoad="1"/>
  <mergeCells count="30">
    <mergeCell ref="B3:E3"/>
    <mergeCell ref="B4:E4"/>
    <mergeCell ref="B5:E5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G2:K2"/>
    <mergeCell ref="H3:K3"/>
    <mergeCell ref="H4:K4"/>
    <mergeCell ref="H5:K5"/>
    <mergeCell ref="G6:K6"/>
    <mergeCell ref="B7:E9"/>
    <mergeCell ref="H7:K9"/>
    <mergeCell ref="M2:Q2"/>
    <mergeCell ref="N3:Q3"/>
    <mergeCell ref="N4:Q4"/>
    <mergeCell ref="N5:Q5"/>
    <mergeCell ref="M6:Q6"/>
    <mergeCell ref="M7:P9"/>
    <mergeCell ref="A2:E2"/>
    <mergeCell ref="A6:E6"/>
  </mergeCells>
  <phoneticPr fontId="2" type="noConversion"/>
  <dataValidations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G66"/>
  <sheetViews>
    <sheetView workbookViewId="0">
      <selection sqref="A1:IV65536"/>
    </sheetView>
  </sheetViews>
  <sheetFormatPr defaultRowHeight="12.75" x14ac:dyDescent="0.2"/>
  <cols>
    <col min="1" max="8" width="20.7109375" customWidth="1"/>
  </cols>
  <sheetData>
    <row r="2" spans="3:7" x14ac:dyDescent="0.2">
      <c r="C2" s="63"/>
      <c r="D2" s="63"/>
      <c r="G2" s="63"/>
    </row>
    <row r="3" spans="3:7" x14ac:dyDescent="0.2">
      <c r="C3" s="63"/>
      <c r="D3" s="63"/>
      <c r="G3" s="63"/>
    </row>
    <row r="4" spans="3:7" x14ac:dyDescent="0.2">
      <c r="C4" s="63"/>
      <c r="D4" s="63"/>
      <c r="G4" s="63"/>
    </row>
    <row r="5" spans="3:7" x14ac:dyDescent="0.2">
      <c r="C5" s="63"/>
      <c r="D5" s="63"/>
      <c r="G5" s="63"/>
    </row>
    <row r="6" spans="3:7" x14ac:dyDescent="0.2">
      <c r="C6" s="63"/>
      <c r="D6" s="63"/>
      <c r="G6" s="63"/>
    </row>
    <row r="7" spans="3:7" x14ac:dyDescent="0.2">
      <c r="C7" s="63"/>
      <c r="D7" s="63"/>
      <c r="G7" s="63"/>
    </row>
    <row r="8" spans="3:7" x14ac:dyDescent="0.2">
      <c r="C8" s="63"/>
      <c r="D8" s="63"/>
      <c r="G8" s="63"/>
    </row>
    <row r="9" spans="3:7" x14ac:dyDescent="0.2">
      <c r="C9" s="63"/>
      <c r="D9" s="63"/>
      <c r="G9" s="63"/>
    </row>
    <row r="10" spans="3:7" x14ac:dyDescent="0.2">
      <c r="C10" s="63"/>
      <c r="D10" s="63"/>
      <c r="G10" s="63"/>
    </row>
    <row r="11" spans="3:7" x14ac:dyDescent="0.2">
      <c r="C11" s="63"/>
      <c r="D11" s="63"/>
      <c r="G11" s="63"/>
    </row>
    <row r="12" spans="3:7" x14ac:dyDescent="0.2">
      <c r="C12" s="63"/>
      <c r="D12" s="63"/>
      <c r="G12" s="63"/>
    </row>
    <row r="13" spans="3:7" x14ac:dyDescent="0.2">
      <c r="C13" s="63"/>
      <c r="D13" s="63"/>
      <c r="G13" s="63"/>
    </row>
    <row r="14" spans="3:7" x14ac:dyDescent="0.2">
      <c r="C14" s="63"/>
      <c r="D14" s="63"/>
      <c r="G14" s="63"/>
    </row>
    <row r="15" spans="3:7" x14ac:dyDescent="0.2">
      <c r="C15" s="63"/>
      <c r="D15" s="63"/>
      <c r="G15" s="63"/>
    </row>
    <row r="16" spans="3:7" x14ac:dyDescent="0.2">
      <c r="C16" s="63"/>
      <c r="D16" s="63"/>
      <c r="G16" s="63"/>
    </row>
    <row r="17" spans="3:7" x14ac:dyDescent="0.2">
      <c r="C17" s="63"/>
      <c r="D17" s="63"/>
      <c r="G17" s="63"/>
    </row>
    <row r="18" spans="3:7" x14ac:dyDescent="0.2">
      <c r="C18" s="63"/>
      <c r="D18" s="63"/>
      <c r="G18" s="63"/>
    </row>
    <row r="19" spans="3:7" x14ac:dyDescent="0.2">
      <c r="C19" s="63"/>
      <c r="D19" s="63"/>
      <c r="G19" s="63"/>
    </row>
    <row r="20" spans="3:7" x14ac:dyDescent="0.2">
      <c r="C20" s="63"/>
      <c r="D20" s="63"/>
      <c r="G20" s="63"/>
    </row>
    <row r="21" spans="3:7" x14ac:dyDescent="0.2">
      <c r="C21" s="63"/>
      <c r="D21" s="63"/>
      <c r="G21" s="63"/>
    </row>
    <row r="22" spans="3:7" x14ac:dyDescent="0.2">
      <c r="C22" s="63"/>
      <c r="D22" s="63"/>
      <c r="G22" s="63"/>
    </row>
    <row r="23" spans="3:7" x14ac:dyDescent="0.2">
      <c r="C23" s="63"/>
      <c r="D23" s="63"/>
      <c r="G23" s="63"/>
    </row>
    <row r="24" spans="3:7" x14ac:dyDescent="0.2">
      <c r="C24" s="63"/>
      <c r="D24" s="63"/>
      <c r="G24" s="63"/>
    </row>
    <row r="25" spans="3:7" x14ac:dyDescent="0.2">
      <c r="C25" s="63"/>
      <c r="D25" s="63"/>
      <c r="G25" s="63"/>
    </row>
    <row r="26" spans="3:7" x14ac:dyDescent="0.2">
      <c r="C26" s="63"/>
      <c r="D26" s="63"/>
      <c r="G26" s="63"/>
    </row>
    <row r="27" spans="3:7" x14ac:dyDescent="0.2">
      <c r="C27" s="63"/>
      <c r="D27" s="63"/>
      <c r="G27" s="63"/>
    </row>
    <row r="28" spans="3:7" x14ac:dyDescent="0.2">
      <c r="C28" s="63"/>
      <c r="D28" s="63"/>
      <c r="G28" s="63"/>
    </row>
    <row r="29" spans="3:7" x14ac:dyDescent="0.2">
      <c r="C29" s="63"/>
      <c r="D29" s="63"/>
      <c r="G29" s="63"/>
    </row>
    <row r="30" spans="3:7" x14ac:dyDescent="0.2">
      <c r="C30" s="63"/>
      <c r="D30" s="63"/>
      <c r="G30" s="63"/>
    </row>
    <row r="31" spans="3:7" x14ac:dyDescent="0.2">
      <c r="C31" s="63"/>
      <c r="D31" s="63"/>
      <c r="G31" s="63"/>
    </row>
    <row r="32" spans="3:7" x14ac:dyDescent="0.2">
      <c r="C32" s="63"/>
      <c r="D32" s="63"/>
      <c r="G32" s="63"/>
    </row>
    <row r="33" spans="3:7" x14ac:dyDescent="0.2">
      <c r="C33" s="63"/>
      <c r="D33" s="63"/>
      <c r="G33" s="63"/>
    </row>
    <row r="34" spans="3:7" x14ac:dyDescent="0.2">
      <c r="C34" s="63"/>
      <c r="D34" s="63"/>
      <c r="G34" s="63"/>
    </row>
    <row r="35" spans="3:7" x14ac:dyDescent="0.2">
      <c r="C35" s="63"/>
      <c r="D35" s="63"/>
      <c r="G35" s="63"/>
    </row>
    <row r="36" spans="3:7" x14ac:dyDescent="0.2">
      <c r="C36" s="63"/>
      <c r="D36" s="63"/>
      <c r="G36" s="63"/>
    </row>
    <row r="38" spans="3:7" x14ac:dyDescent="0.2">
      <c r="C38" s="63"/>
      <c r="D38" s="63"/>
      <c r="G38" s="63"/>
    </row>
    <row r="39" spans="3:7" x14ac:dyDescent="0.2">
      <c r="C39" s="63"/>
      <c r="D39" s="63"/>
      <c r="G39" s="63"/>
    </row>
    <row r="40" spans="3:7" x14ac:dyDescent="0.2">
      <c r="C40" s="63"/>
      <c r="D40" s="63"/>
      <c r="G40" s="63"/>
    </row>
    <row r="41" spans="3:7" x14ac:dyDescent="0.2">
      <c r="C41" s="63"/>
      <c r="D41" s="63"/>
      <c r="G41" s="63"/>
    </row>
    <row r="42" spans="3:7" x14ac:dyDescent="0.2">
      <c r="C42" s="63"/>
      <c r="D42" s="63"/>
      <c r="G42" s="63"/>
    </row>
    <row r="43" spans="3:7" x14ac:dyDescent="0.2">
      <c r="C43" s="63"/>
      <c r="D43" s="63"/>
      <c r="G43" s="63"/>
    </row>
    <row r="44" spans="3:7" x14ac:dyDescent="0.2">
      <c r="C44" s="63"/>
      <c r="D44" s="63"/>
      <c r="G44" s="63"/>
    </row>
    <row r="45" spans="3:7" x14ac:dyDescent="0.2">
      <c r="C45" s="63"/>
      <c r="D45" s="63"/>
      <c r="G45" s="63"/>
    </row>
    <row r="46" spans="3:7" x14ac:dyDescent="0.2">
      <c r="C46" s="63"/>
      <c r="D46" s="63"/>
      <c r="G46" s="63"/>
    </row>
    <row r="47" spans="3:7" x14ac:dyDescent="0.2">
      <c r="C47" s="63"/>
      <c r="D47" s="63"/>
      <c r="G47" s="63"/>
    </row>
    <row r="48" spans="3:7" x14ac:dyDescent="0.2">
      <c r="C48" s="63"/>
      <c r="D48" s="63"/>
      <c r="G48" s="63"/>
    </row>
    <row r="49" spans="3:7" x14ac:dyDescent="0.2">
      <c r="C49" s="63"/>
      <c r="D49" s="63"/>
      <c r="G49" s="63"/>
    </row>
    <row r="50" spans="3:7" x14ac:dyDescent="0.2">
      <c r="C50" s="63"/>
      <c r="D50" s="63"/>
      <c r="G50" s="63"/>
    </row>
    <row r="51" spans="3:7" x14ac:dyDescent="0.2">
      <c r="C51" s="63"/>
      <c r="D51" s="63"/>
      <c r="G51" s="63"/>
    </row>
    <row r="52" spans="3:7" x14ac:dyDescent="0.2">
      <c r="C52" s="63"/>
      <c r="D52" s="63"/>
      <c r="G52" s="63"/>
    </row>
    <row r="53" spans="3:7" x14ac:dyDescent="0.2">
      <c r="C53" s="63"/>
      <c r="D53" s="63"/>
      <c r="G53" s="63"/>
    </row>
    <row r="54" spans="3:7" x14ac:dyDescent="0.2">
      <c r="C54" s="63"/>
      <c r="D54" s="63"/>
      <c r="G54" s="63"/>
    </row>
    <row r="56" spans="3:7" x14ac:dyDescent="0.2">
      <c r="C56" s="63"/>
      <c r="D56" s="63"/>
      <c r="G56" s="63"/>
    </row>
    <row r="57" spans="3:7" x14ac:dyDescent="0.2">
      <c r="C57" s="63"/>
      <c r="D57" s="63"/>
      <c r="G57" s="63"/>
    </row>
    <row r="58" spans="3:7" x14ac:dyDescent="0.2">
      <c r="C58" s="63"/>
      <c r="D58" s="63"/>
      <c r="G58" s="63"/>
    </row>
    <row r="59" spans="3:7" x14ac:dyDescent="0.2">
      <c r="C59" s="63"/>
      <c r="D59" s="63"/>
      <c r="G59" s="63"/>
    </row>
    <row r="60" spans="3:7" x14ac:dyDescent="0.2">
      <c r="C60" s="63"/>
      <c r="D60" s="63"/>
      <c r="G60" s="63"/>
    </row>
    <row r="61" spans="3:7" x14ac:dyDescent="0.2">
      <c r="C61" s="63"/>
      <c r="D61" s="63"/>
      <c r="G61" s="63"/>
    </row>
    <row r="62" spans="3:7" x14ac:dyDescent="0.2">
      <c r="C62" s="63"/>
      <c r="D62" s="63"/>
      <c r="G62" s="63"/>
    </row>
    <row r="63" spans="3:7" x14ac:dyDescent="0.2">
      <c r="C63" s="63"/>
      <c r="D63" s="63"/>
      <c r="G63" s="63"/>
    </row>
    <row r="64" spans="3:7" x14ac:dyDescent="0.2">
      <c r="C64" s="63"/>
      <c r="D64" s="63"/>
      <c r="G64" s="63"/>
    </row>
    <row r="65" spans="3:7" x14ac:dyDescent="0.2">
      <c r="C65" s="63"/>
      <c r="D65" s="63"/>
      <c r="G65" s="63"/>
    </row>
    <row r="66" spans="3:7" x14ac:dyDescent="0.2">
      <c r="C66" s="63"/>
      <c r="D66" s="63"/>
      <c r="G66" s="6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35"/>
  <sheetViews>
    <sheetView topLeftCell="C1" workbookViewId="0">
      <selection activeCell="J31" sqref="J31"/>
    </sheetView>
  </sheetViews>
  <sheetFormatPr defaultRowHeight="12.75" x14ac:dyDescent="0.2"/>
  <cols>
    <col min="1" max="1" width="32.42578125" customWidth="1"/>
    <col min="2" max="2" width="46.42578125" bestFit="1" customWidth="1"/>
    <col min="3" max="3" width="16.42578125" bestFit="1" customWidth="1"/>
    <col min="4" max="5" width="17.5703125" bestFit="1" customWidth="1"/>
    <col min="6" max="6" width="17" bestFit="1" customWidth="1"/>
    <col min="7" max="7" width="16.42578125" bestFit="1" customWidth="1"/>
    <col min="12" max="12" width="32.42578125" bestFit="1" customWidth="1"/>
  </cols>
  <sheetData>
    <row r="1" spans="1:12" x14ac:dyDescent="0.2">
      <c r="A1" s="56" t="s">
        <v>52</v>
      </c>
      <c r="B1" s="61" t="s">
        <v>53</v>
      </c>
      <c r="C1" s="62" t="s">
        <v>54</v>
      </c>
      <c r="D1" s="62" t="s">
        <v>55</v>
      </c>
      <c r="E1" s="62" t="s">
        <v>56</v>
      </c>
      <c r="F1" s="62" t="s">
        <v>57</v>
      </c>
      <c r="G1" s="62" t="s">
        <v>58</v>
      </c>
    </row>
    <row r="2" spans="1:12" ht="15" x14ac:dyDescent="0.25">
      <c r="A2" s="55"/>
      <c r="B2" s="64" t="s">
        <v>67</v>
      </c>
      <c r="C2" s="65"/>
      <c r="D2" s="65"/>
      <c r="E2" s="65"/>
      <c r="F2" s="65"/>
      <c r="G2" s="65"/>
    </row>
    <row r="3" spans="1:12" x14ac:dyDescent="0.2">
      <c r="A3" s="38" t="s">
        <v>25</v>
      </c>
      <c r="B3" s="66" t="s">
        <v>68</v>
      </c>
      <c r="C3" s="65">
        <v>50374242.020000003</v>
      </c>
      <c r="D3" s="65">
        <v>0</v>
      </c>
      <c r="E3" s="65">
        <v>0</v>
      </c>
      <c r="F3" s="65">
        <v>0</v>
      </c>
      <c r="G3" s="65">
        <v>50374242.020000003</v>
      </c>
      <c r="H3" s="38"/>
    </row>
    <row r="4" spans="1:12" x14ac:dyDescent="0.2">
      <c r="A4" s="38" t="s">
        <v>25</v>
      </c>
      <c r="B4" s="66" t="s">
        <v>69</v>
      </c>
      <c r="C4" s="65">
        <v>0</v>
      </c>
      <c r="D4" s="65">
        <v>0</v>
      </c>
      <c r="E4" s="65">
        <v>0</v>
      </c>
      <c r="F4" s="65">
        <v>0</v>
      </c>
      <c r="G4" s="65">
        <v>0</v>
      </c>
      <c r="H4" s="38"/>
    </row>
    <row r="5" spans="1:12" x14ac:dyDescent="0.2">
      <c r="A5" s="38" t="s">
        <v>25</v>
      </c>
      <c r="B5" s="66" t="s">
        <v>70</v>
      </c>
      <c r="C5" s="65">
        <v>907154.35</v>
      </c>
      <c r="D5" s="65">
        <v>0</v>
      </c>
      <c r="E5" s="65">
        <v>0</v>
      </c>
      <c r="F5" s="65">
        <v>0</v>
      </c>
      <c r="G5" s="65">
        <v>907154.35</v>
      </c>
      <c r="H5" s="38"/>
    </row>
    <row r="6" spans="1:12" x14ac:dyDescent="0.2">
      <c r="A6" s="38" t="s">
        <v>25</v>
      </c>
      <c r="B6" s="66" t="s">
        <v>71</v>
      </c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38"/>
    </row>
    <row r="7" spans="1:12" x14ac:dyDescent="0.2">
      <c r="A7" s="38" t="s">
        <v>25</v>
      </c>
      <c r="B7" s="66" t="s">
        <v>72</v>
      </c>
      <c r="C7" s="65">
        <v>300046.86</v>
      </c>
      <c r="D7" s="65">
        <v>0</v>
      </c>
      <c r="E7" s="65">
        <v>0</v>
      </c>
      <c r="F7" s="65">
        <v>0</v>
      </c>
      <c r="G7" s="65">
        <v>300046.86</v>
      </c>
      <c r="H7" s="38"/>
    </row>
    <row r="8" spans="1:12" x14ac:dyDescent="0.2">
      <c r="A8" s="38" t="s">
        <v>39</v>
      </c>
      <c r="B8" s="66" t="s">
        <v>73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12"/>
      <c r="L8" s="38"/>
    </row>
    <row r="9" spans="1:12" x14ac:dyDescent="0.2">
      <c r="A9" s="12" t="s">
        <v>60</v>
      </c>
      <c r="B9" s="66" t="s">
        <v>74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38"/>
      <c r="L9" s="12"/>
    </row>
    <row r="10" spans="1:12" x14ac:dyDescent="0.2">
      <c r="A10" s="58"/>
      <c r="B10" s="66" t="s">
        <v>75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L10" s="38"/>
    </row>
    <row r="11" spans="1:12" x14ac:dyDescent="0.2">
      <c r="A11" s="12" t="s">
        <v>27</v>
      </c>
      <c r="B11" s="66" t="s">
        <v>76</v>
      </c>
      <c r="C11" s="65">
        <v>14099.06</v>
      </c>
      <c r="D11" s="65">
        <v>0</v>
      </c>
      <c r="E11" s="65">
        <v>0</v>
      </c>
      <c r="F11" s="65">
        <v>0</v>
      </c>
      <c r="G11" s="65">
        <v>14099.06</v>
      </c>
      <c r="H11" s="12"/>
      <c r="L11" s="12"/>
    </row>
    <row r="12" spans="1:12" x14ac:dyDescent="0.2">
      <c r="A12" s="12" t="s">
        <v>27</v>
      </c>
      <c r="B12" s="66" t="s">
        <v>77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12"/>
      <c r="L12" s="12"/>
    </row>
    <row r="13" spans="1:12" x14ac:dyDescent="0.2">
      <c r="A13" s="12" t="s">
        <v>27</v>
      </c>
      <c r="B13" s="66" t="s">
        <v>78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12"/>
      <c r="L13" s="12"/>
    </row>
    <row r="14" spans="1:12" x14ac:dyDescent="0.2">
      <c r="A14" s="38" t="s">
        <v>39</v>
      </c>
      <c r="B14" s="66" t="s">
        <v>79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38"/>
      <c r="L14" s="12"/>
    </row>
    <row r="15" spans="1:12" x14ac:dyDescent="0.2">
      <c r="A15" s="12" t="s">
        <v>27</v>
      </c>
      <c r="B15" s="66" t="s">
        <v>80</v>
      </c>
      <c r="C15" s="65">
        <v>16597.05</v>
      </c>
      <c r="D15" s="65">
        <v>0</v>
      </c>
      <c r="E15" s="65">
        <v>0</v>
      </c>
      <c r="F15" s="65">
        <v>0</v>
      </c>
      <c r="G15" s="65">
        <v>16597.05</v>
      </c>
      <c r="H15" s="12"/>
    </row>
    <row r="16" spans="1:12" x14ac:dyDescent="0.2">
      <c r="A16" s="38" t="s">
        <v>25</v>
      </c>
      <c r="B16" s="66" t="s">
        <v>81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38"/>
    </row>
    <row r="17" spans="1:8" x14ac:dyDescent="0.2">
      <c r="A17" s="12" t="s">
        <v>37</v>
      </c>
      <c r="B17" s="66" t="s">
        <v>82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12"/>
    </row>
    <row r="18" spans="1:8" x14ac:dyDescent="0.2">
      <c r="A18" s="58"/>
      <c r="B18" s="66" t="s">
        <v>213</v>
      </c>
      <c r="C18" s="65">
        <v>51612139.340000004</v>
      </c>
      <c r="D18" s="65">
        <v>0</v>
      </c>
      <c r="E18" s="65">
        <v>0</v>
      </c>
      <c r="F18" s="65">
        <v>0</v>
      </c>
      <c r="G18" s="65">
        <v>51612139.340000004</v>
      </c>
    </row>
    <row r="19" spans="1:8" x14ac:dyDescent="0.2">
      <c r="A19" s="58"/>
      <c r="B19" s="64" t="s">
        <v>83</v>
      </c>
      <c r="C19" s="65"/>
      <c r="D19" s="65"/>
      <c r="E19" s="65"/>
      <c r="F19" s="65"/>
      <c r="G19" s="65"/>
    </row>
    <row r="20" spans="1:8" x14ac:dyDescent="0.2">
      <c r="A20" s="12" t="s">
        <v>31</v>
      </c>
      <c r="B20" s="66" t="s">
        <v>84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12"/>
    </row>
    <row r="21" spans="1:8" x14ac:dyDescent="0.2">
      <c r="A21" s="12" t="s">
        <v>60</v>
      </c>
      <c r="B21" s="66" t="s">
        <v>85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38"/>
    </row>
    <row r="22" spans="1:8" x14ac:dyDescent="0.2">
      <c r="A22" s="58"/>
      <c r="B22" s="66" t="s">
        <v>86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12" t="s">
        <v>27</v>
      </c>
      <c r="B23" s="66" t="s">
        <v>87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12"/>
    </row>
    <row r="24" spans="1:8" x14ac:dyDescent="0.2">
      <c r="A24" s="38" t="s">
        <v>25</v>
      </c>
      <c r="B24" s="66" t="s">
        <v>88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38"/>
    </row>
    <row r="25" spans="1:8" x14ac:dyDescent="0.2">
      <c r="A25" s="38" t="s">
        <v>25</v>
      </c>
      <c r="B25" s="66" t="s">
        <v>214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38"/>
    </row>
    <row r="26" spans="1:8" x14ac:dyDescent="0.2">
      <c r="A26" s="12" t="s">
        <v>30</v>
      </c>
      <c r="B26" s="66" t="s">
        <v>89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12"/>
    </row>
    <row r="27" spans="1:8" x14ac:dyDescent="0.2">
      <c r="A27" s="12" t="s">
        <v>27</v>
      </c>
      <c r="B27" s="66" t="s">
        <v>90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  <c r="H27" s="12"/>
    </row>
    <row r="28" spans="1:8" x14ac:dyDescent="0.2">
      <c r="A28" s="12" t="s">
        <v>37</v>
      </c>
      <c r="B28" s="66" t="s">
        <v>91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12"/>
    </row>
    <row r="29" spans="1:8" x14ac:dyDescent="0.2">
      <c r="A29" s="58"/>
      <c r="B29" s="66" t="s">
        <v>215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</row>
    <row r="30" spans="1:8" x14ac:dyDescent="0.2">
      <c r="A30" s="58"/>
      <c r="B30" s="66" t="s">
        <v>216</v>
      </c>
      <c r="C30" s="65">
        <v>51612139.340000004</v>
      </c>
      <c r="D30" s="65">
        <v>0</v>
      </c>
      <c r="E30" s="65">
        <v>0</v>
      </c>
      <c r="F30" s="65">
        <v>0</v>
      </c>
      <c r="G30" s="65">
        <v>51612139.340000004</v>
      </c>
    </row>
    <row r="31" spans="1:8" x14ac:dyDescent="0.2">
      <c r="A31" s="58"/>
      <c r="B31" s="64" t="s">
        <v>92</v>
      </c>
      <c r="C31" s="65"/>
      <c r="D31" s="65"/>
      <c r="E31" s="65"/>
      <c r="F31" s="65"/>
      <c r="G31" s="65"/>
    </row>
    <row r="32" spans="1:8" x14ac:dyDescent="0.2">
      <c r="A32" s="38" t="s">
        <v>25</v>
      </c>
      <c r="B32" s="66" t="s">
        <v>93</v>
      </c>
      <c r="C32" s="65">
        <v>15747518.619999999</v>
      </c>
      <c r="D32" s="65">
        <v>365123.14</v>
      </c>
      <c r="E32" s="65">
        <v>-14223.6</v>
      </c>
      <c r="F32" s="65">
        <v>6221.08</v>
      </c>
      <c r="G32" s="65">
        <v>16126865.359999999</v>
      </c>
      <c r="H32" s="38"/>
    </row>
    <row r="33" spans="1:8" x14ac:dyDescent="0.2">
      <c r="A33" s="38" t="s">
        <v>25</v>
      </c>
      <c r="B33" s="66" t="s">
        <v>94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38"/>
    </row>
    <row r="34" spans="1:8" x14ac:dyDescent="0.2">
      <c r="A34" s="38" t="s">
        <v>25</v>
      </c>
      <c r="B34" s="66" t="s">
        <v>95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38"/>
    </row>
    <row r="35" spans="1:8" x14ac:dyDescent="0.2">
      <c r="A35" s="38" t="s">
        <v>25</v>
      </c>
      <c r="B35" s="66" t="s">
        <v>96</v>
      </c>
      <c r="C35" s="65">
        <v>11917.06</v>
      </c>
      <c r="D35" s="65">
        <v>1289.8499999999999</v>
      </c>
      <c r="E35" s="65">
        <v>0</v>
      </c>
      <c r="F35" s="65">
        <v>25.09</v>
      </c>
      <c r="G35" s="65">
        <v>13206.91</v>
      </c>
      <c r="H35" s="38"/>
    </row>
    <row r="36" spans="1:8" x14ac:dyDescent="0.2">
      <c r="A36" s="12" t="s">
        <v>27</v>
      </c>
      <c r="B36" s="66" t="s">
        <v>97</v>
      </c>
      <c r="C36" s="65">
        <v>485.45</v>
      </c>
      <c r="D36" s="65">
        <v>56.49</v>
      </c>
      <c r="E36" s="65">
        <v>0</v>
      </c>
      <c r="F36" s="65">
        <v>0</v>
      </c>
      <c r="G36" s="65">
        <v>541.94000000000005</v>
      </c>
      <c r="H36" s="12"/>
    </row>
    <row r="37" spans="1:8" x14ac:dyDescent="0.2">
      <c r="A37" s="38" t="s">
        <v>39</v>
      </c>
      <c r="B37" s="66" t="s">
        <v>98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38"/>
    </row>
    <row r="38" spans="1:8" x14ac:dyDescent="0.2">
      <c r="A38" s="12" t="s">
        <v>31</v>
      </c>
      <c r="B38" s="66" t="s">
        <v>99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12"/>
    </row>
    <row r="39" spans="1:8" x14ac:dyDescent="0.2">
      <c r="A39" s="12" t="s">
        <v>60</v>
      </c>
      <c r="B39" s="66" t="s">
        <v>100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12"/>
    </row>
    <row r="40" spans="1:8" x14ac:dyDescent="0.2">
      <c r="A40" s="12" t="s">
        <v>60</v>
      </c>
      <c r="B40" s="66" t="s">
        <v>101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12"/>
    </row>
    <row r="41" spans="1:8" x14ac:dyDescent="0.2">
      <c r="A41" s="60" t="s">
        <v>59</v>
      </c>
      <c r="B41" s="66" t="s">
        <v>102</v>
      </c>
      <c r="C41" s="65">
        <v>15759921.130000001</v>
      </c>
      <c r="D41" s="65">
        <v>366469.48</v>
      </c>
      <c r="E41" s="65">
        <v>-14223.6</v>
      </c>
      <c r="F41" s="65">
        <v>0</v>
      </c>
      <c r="G41" s="65">
        <v>16140614.210000001</v>
      </c>
    </row>
    <row r="42" spans="1:8" x14ac:dyDescent="0.2">
      <c r="A42" s="60" t="s">
        <v>59</v>
      </c>
      <c r="B42" s="66" t="s">
        <v>103</v>
      </c>
      <c r="C42" s="65">
        <v>66121760.640000001</v>
      </c>
      <c r="D42" s="65">
        <v>365123.14</v>
      </c>
      <c r="E42" s="65">
        <v>-14223.6</v>
      </c>
      <c r="F42" s="65">
        <v>0</v>
      </c>
      <c r="G42" s="65">
        <v>66501107.380000003</v>
      </c>
    </row>
    <row r="43" spans="1:8" x14ac:dyDescent="0.2">
      <c r="A43" s="60" t="s">
        <v>59</v>
      </c>
      <c r="B43" s="66" t="s">
        <v>217</v>
      </c>
      <c r="C43" s="65">
        <v>67372060.469999999</v>
      </c>
      <c r="D43" s="65">
        <v>366469.48</v>
      </c>
      <c r="E43" s="65">
        <v>-14223.6</v>
      </c>
      <c r="F43" s="65">
        <v>0</v>
      </c>
      <c r="G43" s="65">
        <v>67752753.549999997</v>
      </c>
    </row>
    <row r="44" spans="1:8" ht="15" x14ac:dyDescent="0.25">
      <c r="A44" s="55"/>
      <c r="B44" s="64" t="s">
        <v>104</v>
      </c>
      <c r="C44" s="65"/>
      <c r="D44" s="65"/>
      <c r="E44" s="65"/>
      <c r="F44" s="65"/>
      <c r="G44" s="65"/>
    </row>
    <row r="45" spans="1:8" x14ac:dyDescent="0.2">
      <c r="A45" s="57" t="s">
        <v>59</v>
      </c>
      <c r="B45" s="66" t="s">
        <v>105</v>
      </c>
      <c r="C45" s="65">
        <v>383618.27</v>
      </c>
      <c r="D45" s="65">
        <v>0</v>
      </c>
      <c r="E45" s="65">
        <v>0</v>
      </c>
      <c r="F45" s="65">
        <v>0</v>
      </c>
      <c r="G45" s="65">
        <v>383618.27</v>
      </c>
    </row>
    <row r="46" spans="1:8" x14ac:dyDescent="0.2">
      <c r="A46" s="57" t="s">
        <v>59</v>
      </c>
      <c r="B46" s="66" t="s">
        <v>106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</row>
    <row r="47" spans="1:8" x14ac:dyDescent="0.2">
      <c r="A47" s="57" t="s">
        <v>59</v>
      </c>
      <c r="B47" s="66" t="s">
        <v>107</v>
      </c>
      <c r="C47" s="65">
        <v>5687.83</v>
      </c>
      <c r="D47" s="65">
        <v>0</v>
      </c>
      <c r="E47" s="65">
        <v>0</v>
      </c>
      <c r="F47" s="65">
        <v>0</v>
      </c>
      <c r="G47" s="65">
        <v>5687.83</v>
      </c>
    </row>
    <row r="48" spans="1:8" x14ac:dyDescent="0.2">
      <c r="A48" s="57" t="s">
        <v>59</v>
      </c>
      <c r="B48" s="66" t="s">
        <v>108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</row>
    <row r="49" spans="1:7" x14ac:dyDescent="0.2">
      <c r="A49" s="57" t="s">
        <v>59</v>
      </c>
      <c r="B49" s="66" t="s">
        <v>109</v>
      </c>
      <c r="C49" s="65">
        <v>0</v>
      </c>
      <c r="D49" s="65">
        <v>0</v>
      </c>
      <c r="E49" s="65">
        <v>0</v>
      </c>
      <c r="F49" s="65">
        <v>0</v>
      </c>
      <c r="G49" s="65">
        <v>0</v>
      </c>
    </row>
    <row r="50" spans="1:7" x14ac:dyDescent="0.2">
      <c r="A50" s="57" t="s">
        <v>59</v>
      </c>
      <c r="B50" s="66" t="s">
        <v>110</v>
      </c>
      <c r="C50" s="65">
        <v>249.16</v>
      </c>
      <c r="D50" s="65">
        <v>0</v>
      </c>
      <c r="E50" s="65">
        <v>0</v>
      </c>
      <c r="F50" s="65">
        <v>0</v>
      </c>
      <c r="G50" s="65">
        <v>249.16</v>
      </c>
    </row>
    <row r="51" spans="1:7" x14ac:dyDescent="0.2">
      <c r="A51" s="57" t="s">
        <v>59</v>
      </c>
      <c r="B51" s="66" t="s">
        <v>111</v>
      </c>
      <c r="C51" s="65">
        <v>147.03</v>
      </c>
      <c r="D51" s="65">
        <v>0</v>
      </c>
      <c r="E51" s="65">
        <v>0</v>
      </c>
      <c r="F51" s="65">
        <v>0</v>
      </c>
      <c r="G51" s="65">
        <v>147.03</v>
      </c>
    </row>
    <row r="52" spans="1:7" x14ac:dyDescent="0.2">
      <c r="A52" s="57" t="s">
        <v>59</v>
      </c>
      <c r="B52" s="66" t="s">
        <v>112</v>
      </c>
      <c r="C52" s="65">
        <v>900.8</v>
      </c>
      <c r="D52" s="65">
        <v>0</v>
      </c>
      <c r="E52" s="65">
        <v>0</v>
      </c>
      <c r="F52" s="65">
        <v>0</v>
      </c>
      <c r="G52" s="65">
        <v>900.8</v>
      </c>
    </row>
    <row r="53" spans="1:7" x14ac:dyDescent="0.2">
      <c r="A53" s="57" t="s">
        <v>59</v>
      </c>
      <c r="B53" s="66" t="s">
        <v>113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</row>
    <row r="54" spans="1:7" x14ac:dyDescent="0.2">
      <c r="A54" s="57" t="s">
        <v>59</v>
      </c>
      <c r="B54" s="66" t="s">
        <v>114</v>
      </c>
      <c r="C54" s="65">
        <v>32.21</v>
      </c>
      <c r="D54" s="65">
        <v>0</v>
      </c>
      <c r="E54" s="65">
        <v>0</v>
      </c>
      <c r="F54" s="65">
        <v>0</v>
      </c>
      <c r="G54" s="65">
        <v>32.21</v>
      </c>
    </row>
    <row r="55" spans="1:7" x14ac:dyDescent="0.2">
      <c r="A55" s="57" t="s">
        <v>59</v>
      </c>
      <c r="B55" s="66" t="s">
        <v>115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</row>
    <row r="56" spans="1:7" x14ac:dyDescent="0.2">
      <c r="A56" s="57" t="s">
        <v>59</v>
      </c>
      <c r="B56" s="66" t="s">
        <v>116</v>
      </c>
      <c r="C56" s="65">
        <v>0</v>
      </c>
      <c r="D56" s="65">
        <v>0</v>
      </c>
      <c r="E56" s="65">
        <v>0</v>
      </c>
      <c r="F56" s="65">
        <v>0</v>
      </c>
      <c r="G56" s="65">
        <v>0</v>
      </c>
    </row>
    <row r="57" spans="1:7" x14ac:dyDescent="0.2">
      <c r="A57" s="57" t="s">
        <v>59</v>
      </c>
      <c r="B57" s="66" t="s">
        <v>218</v>
      </c>
      <c r="C57" s="65">
        <v>390635.3</v>
      </c>
      <c r="D57" s="65">
        <v>0</v>
      </c>
      <c r="E57" s="65">
        <v>0</v>
      </c>
      <c r="F57" s="65">
        <v>0</v>
      </c>
      <c r="G57" s="65">
        <v>390635.3</v>
      </c>
    </row>
    <row r="58" spans="1:7" ht="15" x14ac:dyDescent="0.25">
      <c r="A58" s="55"/>
      <c r="B58" s="64" t="s">
        <v>118</v>
      </c>
      <c r="C58" s="65"/>
      <c r="D58" s="65"/>
      <c r="E58" s="65"/>
      <c r="F58" s="65"/>
      <c r="G58" s="65"/>
    </row>
    <row r="59" spans="1:7" x14ac:dyDescent="0.2">
      <c r="A59" s="57" t="s">
        <v>59</v>
      </c>
      <c r="B59" s="66" t="s">
        <v>118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</row>
    <row r="60" spans="1:7" x14ac:dyDescent="0.2">
      <c r="A60" s="57" t="s">
        <v>59</v>
      </c>
      <c r="B60" s="66" t="s">
        <v>119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</row>
    <row r="61" spans="1:7" x14ac:dyDescent="0.2">
      <c r="A61" s="57" t="s">
        <v>59</v>
      </c>
      <c r="B61" s="66" t="s">
        <v>120</v>
      </c>
      <c r="C61" s="65">
        <v>5684.04</v>
      </c>
      <c r="D61" s="65">
        <v>0</v>
      </c>
      <c r="E61" s="65">
        <v>0</v>
      </c>
      <c r="F61" s="65">
        <v>0</v>
      </c>
      <c r="G61" s="65">
        <v>5684.04</v>
      </c>
    </row>
    <row r="62" spans="1:7" x14ac:dyDescent="0.2">
      <c r="A62" s="57" t="s">
        <v>59</v>
      </c>
      <c r="B62" s="66" t="s">
        <v>121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</row>
    <row r="63" spans="1:7" x14ac:dyDescent="0.2">
      <c r="A63" s="57" t="s">
        <v>59</v>
      </c>
      <c r="B63" s="66" t="s">
        <v>122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</row>
    <row r="64" spans="1:7" x14ac:dyDescent="0.2">
      <c r="A64" s="57" t="s">
        <v>59</v>
      </c>
      <c r="B64" s="66" t="s">
        <v>219</v>
      </c>
      <c r="C64" s="65">
        <v>5684.04</v>
      </c>
      <c r="D64" s="65">
        <v>0</v>
      </c>
      <c r="E64" s="65">
        <v>0</v>
      </c>
      <c r="F64" s="65">
        <v>0</v>
      </c>
      <c r="G64" s="65">
        <v>5684.04</v>
      </c>
    </row>
    <row r="65" spans="1:7" x14ac:dyDescent="0.2">
      <c r="A65" s="57" t="s">
        <v>59</v>
      </c>
      <c r="B65" s="66" t="s">
        <v>220</v>
      </c>
      <c r="C65" s="65">
        <v>384951.26</v>
      </c>
      <c r="D65" s="65">
        <v>0</v>
      </c>
      <c r="E65" s="65">
        <v>0</v>
      </c>
      <c r="F65" s="65">
        <v>0</v>
      </c>
      <c r="G65" s="65">
        <v>384951.26</v>
      </c>
    </row>
    <row r="66" spans="1:7" x14ac:dyDescent="0.2">
      <c r="A66" s="57" t="s">
        <v>59</v>
      </c>
      <c r="B66" s="66" t="s">
        <v>123</v>
      </c>
      <c r="C66" s="65">
        <v>384951.26</v>
      </c>
      <c r="D66" s="65">
        <v>0</v>
      </c>
      <c r="E66" s="65">
        <v>0</v>
      </c>
      <c r="F66" s="65">
        <v>0</v>
      </c>
      <c r="G66" s="65">
        <v>384951.26</v>
      </c>
    </row>
    <row r="67" spans="1:7" x14ac:dyDescent="0.2">
      <c r="A67" s="57" t="s">
        <v>59</v>
      </c>
      <c r="B67" s="66" t="s">
        <v>124</v>
      </c>
      <c r="C67" s="65">
        <v>280585.74</v>
      </c>
      <c r="D67" s="65">
        <v>0</v>
      </c>
      <c r="E67" s="65">
        <v>0</v>
      </c>
      <c r="F67" s="65">
        <v>0</v>
      </c>
      <c r="G67" s="65">
        <v>280585.74</v>
      </c>
    </row>
    <row r="68" spans="1:7" x14ac:dyDescent="0.2">
      <c r="A68" s="57" t="s">
        <v>59</v>
      </c>
      <c r="B68" s="66" t="s">
        <v>125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</row>
    <row r="69" spans="1:7" x14ac:dyDescent="0.2">
      <c r="A69" s="57" t="s">
        <v>59</v>
      </c>
      <c r="B69" s="66" t="s">
        <v>126</v>
      </c>
      <c r="C69" s="65">
        <v>665537</v>
      </c>
      <c r="D69" s="65">
        <v>0</v>
      </c>
      <c r="E69" s="65">
        <v>0</v>
      </c>
      <c r="F69" s="65">
        <v>0</v>
      </c>
      <c r="G69" s="65">
        <v>665537</v>
      </c>
    </row>
    <row r="70" spans="1:7" ht="15" x14ac:dyDescent="0.25">
      <c r="A70" s="55"/>
      <c r="B70" s="64" t="s">
        <v>127</v>
      </c>
      <c r="C70" s="65"/>
      <c r="D70" s="65"/>
      <c r="E70" s="65"/>
      <c r="F70" s="65"/>
      <c r="G70" s="65"/>
    </row>
    <row r="71" spans="1:7" x14ac:dyDescent="0.2">
      <c r="A71" s="57" t="s">
        <v>59</v>
      </c>
      <c r="B71" s="66" t="s">
        <v>128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</row>
    <row r="72" spans="1:7" x14ac:dyDescent="0.2">
      <c r="A72" s="57" t="s">
        <v>59</v>
      </c>
      <c r="B72" s="66" t="s">
        <v>129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</row>
    <row r="73" spans="1:7" x14ac:dyDescent="0.2">
      <c r="A73" s="57" t="s">
        <v>59</v>
      </c>
      <c r="B73" s="66" t="s">
        <v>221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</row>
    <row r="74" spans="1:7" ht="15" x14ac:dyDescent="0.25">
      <c r="A74" s="55"/>
      <c r="B74" s="66" t="s">
        <v>130</v>
      </c>
      <c r="C74" s="65">
        <v>51112372.229999997</v>
      </c>
      <c r="D74" s="65">
        <v>0</v>
      </c>
      <c r="E74" s="65">
        <v>0</v>
      </c>
      <c r="F74" s="65">
        <v>0</v>
      </c>
      <c r="G74" s="65">
        <v>51112372.229999997</v>
      </c>
    </row>
    <row r="75" spans="1:7" x14ac:dyDescent="0.2">
      <c r="A75" s="57" t="s">
        <v>59</v>
      </c>
      <c r="B75" s="64" t="s">
        <v>131</v>
      </c>
      <c r="C75" s="65"/>
      <c r="D75" s="65"/>
      <c r="E75" s="65"/>
      <c r="F75" s="65"/>
      <c r="G75" s="65"/>
    </row>
    <row r="76" spans="1:7" x14ac:dyDescent="0.2">
      <c r="A76" s="57" t="s">
        <v>59</v>
      </c>
      <c r="B76" s="66" t="s">
        <v>132</v>
      </c>
      <c r="C76" s="65">
        <v>384951.26</v>
      </c>
      <c r="D76" s="65">
        <v>0</v>
      </c>
      <c r="E76" s="65">
        <v>0</v>
      </c>
      <c r="F76" s="65">
        <v>0</v>
      </c>
      <c r="G76" s="65">
        <v>384951.26</v>
      </c>
    </row>
    <row r="77" spans="1:7" x14ac:dyDescent="0.2">
      <c r="A77" s="57" t="s">
        <v>59</v>
      </c>
      <c r="B77" s="66" t="s">
        <v>133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</row>
    <row r="78" spans="1:7" x14ac:dyDescent="0.2">
      <c r="A78" s="57" t="s">
        <v>59</v>
      </c>
      <c r="B78" s="66" t="s">
        <v>134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</row>
    <row r="79" spans="1:7" x14ac:dyDescent="0.2">
      <c r="A79" s="57" t="s">
        <v>59</v>
      </c>
      <c r="B79" s="66" t="s">
        <v>135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</row>
    <row r="80" spans="1:7" x14ac:dyDescent="0.2">
      <c r="A80" s="57" t="s">
        <v>59</v>
      </c>
      <c r="B80" s="66" t="s">
        <v>136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</row>
    <row r="81" spans="1:7" x14ac:dyDescent="0.2">
      <c r="A81" s="57" t="s">
        <v>59</v>
      </c>
      <c r="B81" s="66" t="s">
        <v>137</v>
      </c>
      <c r="C81" s="65">
        <v>-165769.89000000001</v>
      </c>
      <c r="D81" s="65">
        <v>0</v>
      </c>
      <c r="E81" s="65">
        <v>0</v>
      </c>
      <c r="F81" s="65">
        <v>0</v>
      </c>
      <c r="G81" s="65">
        <v>-165769.89000000001</v>
      </c>
    </row>
    <row r="82" spans="1:7" x14ac:dyDescent="0.2">
      <c r="A82" s="57" t="s">
        <v>59</v>
      </c>
      <c r="B82" s="66" t="s">
        <v>138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</row>
    <row r="83" spans="1:7" x14ac:dyDescent="0.2">
      <c r="A83" s="57" t="s">
        <v>59</v>
      </c>
      <c r="B83" s="66" t="s">
        <v>139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</row>
    <row r="84" spans="1:7" x14ac:dyDescent="0.2">
      <c r="A84" s="57" t="s">
        <v>59</v>
      </c>
      <c r="B84" s="66" t="s">
        <v>140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</row>
    <row r="85" spans="1:7" x14ac:dyDescent="0.2">
      <c r="A85" s="57" t="s">
        <v>59</v>
      </c>
      <c r="B85" s="66" t="s">
        <v>141</v>
      </c>
      <c r="C85" s="65">
        <v>280585.74</v>
      </c>
      <c r="D85" s="65">
        <v>0</v>
      </c>
      <c r="E85" s="65">
        <v>0</v>
      </c>
      <c r="F85" s="65">
        <v>0</v>
      </c>
      <c r="G85" s="65">
        <v>280585.74</v>
      </c>
    </row>
    <row r="86" spans="1:7" x14ac:dyDescent="0.2">
      <c r="A86" s="57" t="s">
        <v>59</v>
      </c>
      <c r="B86" s="66" t="s">
        <v>142</v>
      </c>
      <c r="C86" s="65">
        <v>0</v>
      </c>
      <c r="D86" s="65">
        <v>0</v>
      </c>
      <c r="E86" s="65">
        <v>0</v>
      </c>
      <c r="F86" s="65">
        <v>0</v>
      </c>
      <c r="G86" s="65">
        <v>0</v>
      </c>
    </row>
    <row r="87" spans="1:7" x14ac:dyDescent="0.2">
      <c r="A87" s="57" t="s">
        <v>59</v>
      </c>
      <c r="B87" s="66" t="s">
        <v>143</v>
      </c>
      <c r="C87" s="65">
        <v>280585.74</v>
      </c>
      <c r="D87" s="65">
        <v>0</v>
      </c>
      <c r="E87" s="65">
        <v>0</v>
      </c>
      <c r="F87" s="65">
        <v>0</v>
      </c>
      <c r="G87" s="65">
        <v>280585.74</v>
      </c>
    </row>
    <row r="88" spans="1:7" x14ac:dyDescent="0.2">
      <c r="A88" s="57" t="s">
        <v>59</v>
      </c>
      <c r="B88" s="66" t="s">
        <v>144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</row>
    <row r="89" spans="1:7" x14ac:dyDescent="0.2">
      <c r="A89" s="57" t="s">
        <v>59</v>
      </c>
      <c r="B89" s="66" t="s">
        <v>145</v>
      </c>
      <c r="C89" s="65">
        <v>0</v>
      </c>
      <c r="D89" s="65">
        <v>0</v>
      </c>
      <c r="E89" s="65">
        <v>0</v>
      </c>
      <c r="F89" s="65">
        <v>0</v>
      </c>
      <c r="G89" s="65">
        <v>0</v>
      </c>
    </row>
    <row r="90" spans="1:7" x14ac:dyDescent="0.2">
      <c r="A90" s="57" t="s">
        <v>59</v>
      </c>
      <c r="B90" s="66" t="s">
        <v>146</v>
      </c>
      <c r="C90" s="65">
        <v>0</v>
      </c>
      <c r="D90" s="65">
        <v>0</v>
      </c>
      <c r="E90" s="65">
        <v>0</v>
      </c>
      <c r="F90" s="65">
        <v>0</v>
      </c>
      <c r="G90" s="65">
        <v>0</v>
      </c>
    </row>
    <row r="91" spans="1:7" x14ac:dyDescent="0.2">
      <c r="A91" s="57" t="s">
        <v>59</v>
      </c>
      <c r="B91" s="66" t="s">
        <v>222</v>
      </c>
      <c r="C91" s="65">
        <v>51612139.340000004</v>
      </c>
      <c r="D91" s="65">
        <v>0</v>
      </c>
      <c r="E91" s="65">
        <v>0</v>
      </c>
      <c r="F91" s="65">
        <v>0</v>
      </c>
      <c r="G91" s="65">
        <v>51612139.340000004</v>
      </c>
    </row>
    <row r="92" spans="1:7" x14ac:dyDescent="0.2">
      <c r="A92" s="57" t="s">
        <v>59</v>
      </c>
      <c r="B92" s="66" t="s">
        <v>92</v>
      </c>
      <c r="C92" s="65">
        <v>15759921.130000001</v>
      </c>
      <c r="D92" s="65">
        <v>-14223.6</v>
      </c>
      <c r="E92" s="65">
        <v>366469.48</v>
      </c>
      <c r="F92" s="65">
        <v>6221.08</v>
      </c>
      <c r="G92" s="65">
        <v>16140614.210000001</v>
      </c>
    </row>
    <row r="93" spans="1:7" ht="15" x14ac:dyDescent="0.25">
      <c r="A93" s="55"/>
      <c r="B93" s="66" t="s">
        <v>223</v>
      </c>
      <c r="C93" s="65">
        <v>67372060.469999999</v>
      </c>
      <c r="D93" s="65">
        <v>-14223.6</v>
      </c>
      <c r="E93" s="65">
        <v>366469.48</v>
      </c>
      <c r="F93" s="65">
        <v>0</v>
      </c>
      <c r="G93" s="65">
        <v>67752753.549999997</v>
      </c>
    </row>
    <row r="94" spans="1:7" x14ac:dyDescent="0.2">
      <c r="A94" s="57" t="s">
        <v>59</v>
      </c>
      <c r="B94" s="66" t="s">
        <v>147</v>
      </c>
      <c r="C94" s="65">
        <v>1</v>
      </c>
      <c r="D94" s="65">
        <v>2</v>
      </c>
      <c r="E94" s="65">
        <v>2</v>
      </c>
      <c r="F94" s="65">
        <v>0</v>
      </c>
      <c r="G94" s="65">
        <v>1</v>
      </c>
    </row>
    <row r="95" spans="1:7" x14ac:dyDescent="0.2">
      <c r="A95" s="57" t="s">
        <v>59</v>
      </c>
      <c r="B95" s="66" t="s">
        <v>148</v>
      </c>
      <c r="C95" s="65">
        <v>67372060.469999999</v>
      </c>
      <c r="D95" s="65">
        <v>0</v>
      </c>
      <c r="E95" s="65">
        <v>0</v>
      </c>
      <c r="F95" s="65">
        <v>0</v>
      </c>
      <c r="G95" s="65">
        <v>67752753.549999997</v>
      </c>
    </row>
    <row r="96" spans="1:7" x14ac:dyDescent="0.2">
      <c r="A96" s="57" t="s">
        <v>59</v>
      </c>
      <c r="B96" s="66" t="s">
        <v>67</v>
      </c>
      <c r="C96" s="65">
        <v>51612139.340000004</v>
      </c>
      <c r="D96" s="65">
        <v>0</v>
      </c>
      <c r="E96" s="65">
        <v>0</v>
      </c>
      <c r="F96" s="65">
        <v>0</v>
      </c>
      <c r="G96" s="65">
        <v>51612139.340000004</v>
      </c>
    </row>
    <row r="97" spans="1:7" x14ac:dyDescent="0.2">
      <c r="A97" s="57" t="s">
        <v>59</v>
      </c>
      <c r="B97" s="66" t="s">
        <v>83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</row>
    <row r="98" spans="1:7" x14ac:dyDescent="0.2">
      <c r="A98" s="57" t="s">
        <v>59</v>
      </c>
      <c r="B98" s="66" t="s">
        <v>127</v>
      </c>
      <c r="C98" s="65">
        <v>51612139.340000004</v>
      </c>
      <c r="D98" s="65">
        <v>0</v>
      </c>
      <c r="E98" s="65">
        <v>0</v>
      </c>
      <c r="F98" s="65">
        <v>0</v>
      </c>
      <c r="G98" s="65">
        <v>51612139.340000004</v>
      </c>
    </row>
    <row r="99" spans="1:7" x14ac:dyDescent="0.2">
      <c r="A99" s="57" t="s">
        <v>59</v>
      </c>
      <c r="B99" s="66" t="s">
        <v>224</v>
      </c>
      <c r="C99" s="65">
        <v>0</v>
      </c>
      <c r="D99" s="65">
        <v>352245.88</v>
      </c>
      <c r="E99" s="65">
        <v>352245.88</v>
      </c>
      <c r="F99" s="65">
        <v>0</v>
      </c>
      <c r="G99" s="65">
        <v>0</v>
      </c>
    </row>
    <row r="100" spans="1:7" x14ac:dyDescent="0.2">
      <c r="A100" s="57" t="s">
        <v>59</v>
      </c>
      <c r="B100" s="66" t="s">
        <v>149</v>
      </c>
      <c r="C100" s="65">
        <v>67372060.469999999</v>
      </c>
      <c r="D100" s="65">
        <v>366469.48</v>
      </c>
      <c r="E100" s="65">
        <v>-14223.6</v>
      </c>
      <c r="F100" s="65">
        <v>0</v>
      </c>
      <c r="G100" s="65">
        <v>67752753.549999997</v>
      </c>
    </row>
    <row r="101" spans="1:7" x14ac:dyDescent="0.2">
      <c r="A101" s="57" t="s">
        <v>59</v>
      </c>
      <c r="B101" s="66" t="s">
        <v>225</v>
      </c>
      <c r="C101" s="65">
        <v>67340878.909999996</v>
      </c>
      <c r="D101" s="65">
        <v>366412.99</v>
      </c>
      <c r="E101" s="65">
        <v>-14223.6</v>
      </c>
      <c r="F101" s="65">
        <v>0</v>
      </c>
      <c r="G101" s="65">
        <v>67721515.5</v>
      </c>
    </row>
    <row r="102" spans="1:7" x14ac:dyDescent="0.2">
      <c r="A102" s="57" t="s">
        <v>59</v>
      </c>
      <c r="B102" s="66" t="s">
        <v>226</v>
      </c>
      <c r="C102" s="65">
        <v>485.45</v>
      </c>
      <c r="D102" s="65">
        <v>0</v>
      </c>
      <c r="E102" s="65">
        <v>56.49</v>
      </c>
      <c r="F102" s="65">
        <v>0</v>
      </c>
      <c r="G102" s="65">
        <v>541.94000000000005</v>
      </c>
    </row>
    <row r="103" spans="1:7" x14ac:dyDescent="0.2">
      <c r="A103" s="57" t="s">
        <v>59</v>
      </c>
      <c r="B103" s="66" t="s">
        <v>117</v>
      </c>
      <c r="C103" s="65">
        <v>390635.3</v>
      </c>
      <c r="D103" s="65">
        <v>0</v>
      </c>
      <c r="E103" s="65">
        <v>0</v>
      </c>
      <c r="F103" s="65">
        <v>0</v>
      </c>
      <c r="G103" s="65">
        <v>390635.3</v>
      </c>
    </row>
    <row r="104" spans="1:7" x14ac:dyDescent="0.2">
      <c r="A104" s="57" t="s">
        <v>59</v>
      </c>
      <c r="B104" s="66" t="s">
        <v>227</v>
      </c>
      <c r="C104" s="65">
        <v>5684.04</v>
      </c>
      <c r="D104" s="65">
        <v>0</v>
      </c>
      <c r="E104" s="65">
        <v>0</v>
      </c>
      <c r="F104" s="65">
        <v>0</v>
      </c>
      <c r="G104" s="65">
        <v>5684.04</v>
      </c>
    </row>
    <row r="105" spans="1:7" x14ac:dyDescent="0.2">
      <c r="B105" s="66" t="s">
        <v>228</v>
      </c>
      <c r="C105" s="65">
        <v>384951.26</v>
      </c>
      <c r="D105" s="65">
        <v>0</v>
      </c>
      <c r="E105" s="65">
        <v>0</v>
      </c>
      <c r="F105" s="65">
        <v>0</v>
      </c>
      <c r="G105" s="65">
        <v>384951.26</v>
      </c>
    </row>
    <row r="106" spans="1:7" x14ac:dyDescent="0.2">
      <c r="B106" s="66" t="s">
        <v>229</v>
      </c>
      <c r="C106" s="65">
        <v>-165769.89000000001</v>
      </c>
      <c r="D106" s="65">
        <v>0</v>
      </c>
      <c r="E106" s="65">
        <v>0</v>
      </c>
      <c r="F106" s="65">
        <v>0</v>
      </c>
      <c r="G106" s="65">
        <v>-165769.89000000001</v>
      </c>
    </row>
    <row r="107" spans="1:7" x14ac:dyDescent="0.2">
      <c r="B107" s="66" t="s">
        <v>230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7" x14ac:dyDescent="0.2">
      <c r="B108" s="66" t="s">
        <v>231</v>
      </c>
      <c r="C108" s="65">
        <v>16040021.42</v>
      </c>
      <c r="D108" s="65">
        <v>-14223.6</v>
      </c>
      <c r="E108" s="65">
        <v>366412.99</v>
      </c>
      <c r="F108" s="65">
        <v>0</v>
      </c>
      <c r="G108" s="65">
        <v>16420658.01</v>
      </c>
    </row>
    <row r="109" spans="1:7" x14ac:dyDescent="0.2">
      <c r="B109" s="66" t="s">
        <v>232</v>
      </c>
      <c r="C109" s="65">
        <v>67372060.469999999</v>
      </c>
      <c r="D109" s="65">
        <v>366469.48</v>
      </c>
      <c r="E109" s="65">
        <v>-14223.6</v>
      </c>
      <c r="F109" s="65">
        <v>0</v>
      </c>
      <c r="G109" s="65">
        <v>67752753.549999997</v>
      </c>
    </row>
    <row r="110" spans="1:7" x14ac:dyDescent="0.2">
      <c r="B110" s="66" t="s">
        <v>233</v>
      </c>
      <c r="C110" s="65">
        <v>16028104.359999999</v>
      </c>
      <c r="D110" s="65">
        <v>-14223.6</v>
      </c>
      <c r="E110" s="65">
        <v>367815.82</v>
      </c>
      <c r="F110" s="65">
        <v>0</v>
      </c>
      <c r="G110" s="65">
        <v>16407451.1</v>
      </c>
    </row>
    <row r="111" spans="1:7" x14ac:dyDescent="0.2">
      <c r="B111" s="66" t="s">
        <v>234</v>
      </c>
      <c r="C111" s="65">
        <v>-165769.89000000001</v>
      </c>
      <c r="D111" s="65">
        <v>0</v>
      </c>
      <c r="E111" s="65">
        <v>0</v>
      </c>
      <c r="F111" s="65">
        <v>0</v>
      </c>
      <c r="G111" s="65">
        <v>-165769.89000000001</v>
      </c>
    </row>
    <row r="112" spans="1:7" x14ac:dyDescent="0.2">
      <c r="B112" s="64" t="s">
        <v>235</v>
      </c>
      <c r="C112" s="65"/>
      <c r="D112" s="65"/>
      <c r="E112" s="65"/>
      <c r="F112" s="65"/>
      <c r="G112" s="65"/>
    </row>
    <row r="113" spans="2:7" x14ac:dyDescent="0.2">
      <c r="B113" s="66" t="s">
        <v>236</v>
      </c>
      <c r="C113" s="65">
        <v>51112372.229999997</v>
      </c>
      <c r="D113" s="65">
        <v>0</v>
      </c>
      <c r="E113" s="65">
        <v>0</v>
      </c>
      <c r="F113" s="65">
        <v>0</v>
      </c>
      <c r="G113" s="65">
        <v>51112372.229999997</v>
      </c>
    </row>
    <row r="114" spans="2:7" x14ac:dyDescent="0.2">
      <c r="B114" s="66" t="s">
        <v>237</v>
      </c>
      <c r="C114" s="65">
        <v>383654.27</v>
      </c>
      <c r="D114" s="65">
        <v>0</v>
      </c>
      <c r="E114" s="65">
        <v>0</v>
      </c>
      <c r="F114" s="65">
        <v>0</v>
      </c>
      <c r="G114" s="65">
        <v>383654.27</v>
      </c>
    </row>
    <row r="115" spans="2:7" x14ac:dyDescent="0.2">
      <c r="B115" s="66" t="s">
        <v>238</v>
      </c>
      <c r="C115" s="65">
        <v>1296.99</v>
      </c>
      <c r="D115" s="65">
        <v>0</v>
      </c>
      <c r="E115" s="65">
        <v>0</v>
      </c>
      <c r="F115" s="65">
        <v>0</v>
      </c>
      <c r="G115" s="65">
        <v>1296.99</v>
      </c>
    </row>
    <row r="116" spans="2:7" x14ac:dyDescent="0.2">
      <c r="B116" s="66" t="s">
        <v>239</v>
      </c>
      <c r="C116" s="65">
        <v>12402.51</v>
      </c>
      <c r="D116" s="65">
        <v>0</v>
      </c>
      <c r="E116" s="65">
        <v>1346.34</v>
      </c>
      <c r="F116" s="65">
        <v>0</v>
      </c>
      <c r="G116" s="65">
        <v>13748.85</v>
      </c>
    </row>
    <row r="117" spans="2:7" x14ac:dyDescent="0.2">
      <c r="B117" s="66" t="s">
        <v>240</v>
      </c>
      <c r="C117" s="65">
        <v>0</v>
      </c>
      <c r="D117" s="65">
        <v>0</v>
      </c>
      <c r="E117" s="65">
        <v>0</v>
      </c>
      <c r="F117" s="65">
        <v>0</v>
      </c>
      <c r="G117" s="65">
        <v>0</v>
      </c>
    </row>
    <row r="118" spans="2:7" x14ac:dyDescent="0.2">
      <c r="B118" s="66" t="s">
        <v>241</v>
      </c>
      <c r="C118" s="65">
        <v>389338.31</v>
      </c>
      <c r="D118" s="65">
        <v>0</v>
      </c>
      <c r="E118" s="65">
        <v>0</v>
      </c>
      <c r="F118" s="65">
        <v>0</v>
      </c>
      <c r="G118" s="65">
        <v>389338.31</v>
      </c>
    </row>
    <row r="119" spans="2:7" x14ac:dyDescent="0.2">
      <c r="B119" s="66" t="s">
        <v>242</v>
      </c>
      <c r="C119" s="65">
        <v>5684.04</v>
      </c>
      <c r="D119" s="65">
        <v>0</v>
      </c>
      <c r="E119" s="65">
        <v>0</v>
      </c>
      <c r="F119" s="65">
        <v>0</v>
      </c>
      <c r="G119" s="65">
        <v>5684.04</v>
      </c>
    </row>
    <row r="120" spans="2:7" x14ac:dyDescent="0.2">
      <c r="B120" s="66" t="s">
        <v>243</v>
      </c>
      <c r="C120" s="65">
        <v>0</v>
      </c>
      <c r="D120" s="65">
        <v>0</v>
      </c>
      <c r="E120" s="65">
        <v>0</v>
      </c>
      <c r="F120" s="65">
        <v>0</v>
      </c>
      <c r="G120" s="65">
        <v>0</v>
      </c>
    </row>
    <row r="121" spans="2:7" x14ac:dyDescent="0.2">
      <c r="B121" s="66" t="s">
        <v>244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</row>
    <row r="122" spans="2:7" x14ac:dyDescent="0.2">
      <c r="B122" s="66" t="s">
        <v>245</v>
      </c>
      <c r="C122" s="65">
        <v>12402.51</v>
      </c>
      <c r="D122" s="65">
        <v>0</v>
      </c>
      <c r="E122" s="65">
        <v>1346.34</v>
      </c>
      <c r="F122" s="65">
        <v>25.09</v>
      </c>
      <c r="G122" s="65">
        <v>13748.85</v>
      </c>
    </row>
    <row r="123" spans="2:7" x14ac:dyDescent="0.2">
      <c r="B123" s="66" t="s">
        <v>246</v>
      </c>
      <c r="C123" s="65">
        <v>300552.39</v>
      </c>
      <c r="D123" s="65">
        <v>0</v>
      </c>
      <c r="E123" s="65">
        <v>0</v>
      </c>
      <c r="F123" s="65">
        <v>0</v>
      </c>
      <c r="G123" s="65">
        <v>300552.39</v>
      </c>
    </row>
    <row r="124" spans="2:7" x14ac:dyDescent="0.2">
      <c r="B124" s="66" t="s">
        <v>247</v>
      </c>
      <c r="C124" s="65">
        <v>50374242.020000003</v>
      </c>
      <c r="D124" s="65">
        <v>0</v>
      </c>
      <c r="E124" s="65">
        <v>0</v>
      </c>
      <c r="F124" s="65">
        <v>0</v>
      </c>
      <c r="G124" s="65">
        <v>50374242.020000003</v>
      </c>
    </row>
    <row r="125" spans="2:7" x14ac:dyDescent="0.2">
      <c r="B125" s="66" t="s">
        <v>248</v>
      </c>
      <c r="C125" s="65">
        <v>907154.35</v>
      </c>
      <c r="D125" s="65">
        <v>0</v>
      </c>
      <c r="E125" s="65">
        <v>0</v>
      </c>
      <c r="F125" s="65">
        <v>0</v>
      </c>
      <c r="G125" s="65">
        <v>907154.35</v>
      </c>
    </row>
    <row r="126" spans="2:7" x14ac:dyDescent="0.2">
      <c r="B126" s="66" t="s">
        <v>249</v>
      </c>
      <c r="C126" s="65">
        <v>0</v>
      </c>
      <c r="D126" s="65">
        <v>0</v>
      </c>
      <c r="E126" s="65">
        <v>0</v>
      </c>
      <c r="F126" s="65">
        <v>0</v>
      </c>
      <c r="G126" s="65">
        <v>0</v>
      </c>
    </row>
    <row r="127" spans="2:7" x14ac:dyDescent="0.2">
      <c r="B127" s="66" t="s">
        <v>250</v>
      </c>
      <c r="C127" s="65">
        <v>0</v>
      </c>
      <c r="D127" s="65">
        <v>0</v>
      </c>
      <c r="E127" s="65">
        <v>0</v>
      </c>
      <c r="F127" s="65">
        <v>0</v>
      </c>
      <c r="G127" s="65">
        <v>0</v>
      </c>
    </row>
    <row r="128" spans="2:7" x14ac:dyDescent="0.2">
      <c r="B128" s="66" t="s">
        <v>251</v>
      </c>
      <c r="C128" s="65">
        <v>0</v>
      </c>
      <c r="D128" s="65">
        <v>0</v>
      </c>
      <c r="E128" s="65">
        <v>0</v>
      </c>
      <c r="F128" s="65">
        <v>0</v>
      </c>
      <c r="G128" s="65">
        <v>0</v>
      </c>
    </row>
    <row r="129" spans="2:7" x14ac:dyDescent="0.2">
      <c r="B129" s="66" t="s">
        <v>252</v>
      </c>
      <c r="C129" s="65">
        <v>14099.06</v>
      </c>
      <c r="D129" s="65">
        <v>0</v>
      </c>
      <c r="E129" s="65">
        <v>0</v>
      </c>
      <c r="F129" s="65">
        <v>0</v>
      </c>
      <c r="G129" s="65">
        <v>14099.06</v>
      </c>
    </row>
    <row r="130" spans="2:7" x14ac:dyDescent="0.2">
      <c r="B130" s="66" t="s">
        <v>253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</row>
    <row r="131" spans="2:7" x14ac:dyDescent="0.2">
      <c r="B131" s="66" t="s">
        <v>254</v>
      </c>
      <c r="C131" s="65">
        <v>16597.05</v>
      </c>
      <c r="D131" s="65">
        <v>0</v>
      </c>
      <c r="E131" s="65">
        <v>0</v>
      </c>
      <c r="F131" s="65">
        <v>0</v>
      </c>
      <c r="G131" s="65">
        <v>16597.05</v>
      </c>
    </row>
    <row r="132" spans="2:7" x14ac:dyDescent="0.2">
      <c r="B132" s="66" t="s">
        <v>255</v>
      </c>
      <c r="C132" s="65">
        <v>0</v>
      </c>
      <c r="D132" s="65">
        <v>0</v>
      </c>
      <c r="E132" s="65">
        <v>0</v>
      </c>
      <c r="F132" s="65">
        <v>0</v>
      </c>
      <c r="G132" s="65">
        <v>0</v>
      </c>
    </row>
    <row r="133" spans="2:7" x14ac:dyDescent="0.2">
      <c r="B133" s="66" t="s">
        <v>256</v>
      </c>
      <c r="C133" s="65">
        <v>15759435.68</v>
      </c>
      <c r="D133" s="65">
        <v>366412.99</v>
      </c>
      <c r="E133" s="65">
        <v>-14223.6</v>
      </c>
      <c r="F133" s="65">
        <v>6221.08</v>
      </c>
      <c r="G133" s="65">
        <v>16140072.27</v>
      </c>
    </row>
    <row r="134" spans="2:7" x14ac:dyDescent="0.2">
      <c r="B134" s="66" t="s">
        <v>257</v>
      </c>
      <c r="C134" s="65">
        <v>485.45</v>
      </c>
      <c r="D134" s="65">
        <v>56.49</v>
      </c>
      <c r="E134" s="65">
        <v>0</v>
      </c>
      <c r="F134" s="65">
        <v>0</v>
      </c>
      <c r="G134" s="65">
        <v>541.94000000000005</v>
      </c>
    </row>
    <row r="135" spans="2:7" x14ac:dyDescent="0.2">
      <c r="B135" s="66" t="s">
        <v>258</v>
      </c>
      <c r="C135" s="65">
        <v>-165769.89000000001</v>
      </c>
      <c r="D135" s="65">
        <v>0</v>
      </c>
      <c r="E135" s="65">
        <v>0</v>
      </c>
      <c r="F135" s="65">
        <v>0</v>
      </c>
      <c r="G135" s="65">
        <v>-165769.89000000001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2018-01-20T03:14:28Z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AdHocReviewCycleID">
    <vt:i4>218987574</vt:i4>
  </property>
  <property fmtid="{D5CDD505-2E9C-101B-9397-08002B2CF9AE}" pid="6" name="_NewReviewCycle">
    <vt:lpwstr/>
  </property>
  <property fmtid="{D5CDD505-2E9C-101B-9397-08002B2CF9AE}" pid="7" name="_EmailSubject">
    <vt:lpwstr>IM Reconciliation Template TCL8 - Henry James International Management</vt:lpwstr>
  </property>
  <property fmtid="{D5CDD505-2E9C-101B-9397-08002B2CF9AE}" pid="8" name="_AuthorEmail">
    <vt:lpwstr>William.Kinder@statestreet.com</vt:lpwstr>
  </property>
  <property fmtid="{D5CDD505-2E9C-101B-9397-08002B2CF9AE}" pid="9" name="_AuthorEmailDisplayName">
    <vt:lpwstr>Kinder, William D.</vt:lpwstr>
  </property>
  <property fmtid="{D5CDD505-2E9C-101B-9397-08002B2CF9AE}" pid="10" name="_PreviousAdHocReviewCycleID">
    <vt:i4>218987574</vt:i4>
  </property>
  <property fmtid="{D5CDD505-2E9C-101B-9397-08002B2CF9AE}" pid="11" name="_ReviewingToolsShownOnce">
    <vt:lpwstr/>
  </property>
</Properties>
</file>