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B3" i="1" l="1"/>
  <c r="E16" i="2"/>
  <c r="Q74" i="1"/>
  <c r="Q75" i="1"/>
  <c r="Q76" i="1"/>
  <c r="N74" i="1"/>
  <c r="N75" i="1"/>
  <c r="N76" i="1"/>
  <c r="K74" i="1"/>
  <c r="K75" i="1"/>
  <c r="K76" i="1"/>
  <c r="K73" i="1"/>
  <c r="H74" i="1"/>
  <c r="H75" i="1"/>
  <c r="H76" i="1"/>
  <c r="D16" i="2"/>
  <c r="F16" i="2"/>
  <c r="D17" i="2"/>
  <c r="F17" i="2"/>
  <c r="D18" i="2"/>
  <c r="F18" i="2"/>
  <c r="D19" i="2"/>
  <c r="F19" i="2"/>
  <c r="D20" i="2"/>
  <c r="D21" i="2"/>
  <c r="D15" i="2"/>
  <c r="D24" i="2"/>
  <c r="N4" i="1"/>
  <c r="N3" i="1"/>
  <c r="B4" i="1"/>
  <c r="S5" i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69" i="1"/>
  <c r="N70" i="1"/>
  <c r="N72" i="1"/>
  <c r="N24" i="1"/>
  <c r="N23" i="1"/>
  <c r="N21" i="1"/>
  <c r="N17" i="1"/>
  <c r="N16" i="1"/>
  <c r="N14" i="1"/>
  <c r="K26" i="1"/>
  <c r="H31" i="1"/>
  <c r="H30" i="1"/>
  <c r="H29" i="1"/>
  <c r="H28" i="1"/>
  <c r="H27" i="1"/>
  <c r="H26" i="1"/>
  <c r="H25" i="1"/>
  <c r="H24" i="1"/>
  <c r="K24" i="1"/>
  <c r="K23" i="1"/>
  <c r="K21" i="1"/>
  <c r="K20" i="1"/>
  <c r="K19" i="1"/>
  <c r="K18" i="1"/>
  <c r="K17" i="1"/>
  <c r="H23" i="1"/>
  <c r="H22" i="1"/>
  <c r="H21" i="1"/>
  <c r="H20" i="1"/>
  <c r="H19" i="1"/>
  <c r="H18" i="1"/>
  <c r="H17" i="1"/>
  <c r="K13" i="1"/>
  <c r="H13" i="1"/>
  <c r="N33" i="1"/>
  <c r="N37" i="1"/>
  <c r="N41" i="1"/>
  <c r="N45" i="1"/>
  <c r="N49" i="1"/>
  <c r="N53" i="1"/>
  <c r="N73" i="1"/>
  <c r="K28" i="1"/>
  <c r="Q28" i="1"/>
  <c r="K29" i="1"/>
  <c r="Q29" i="1"/>
  <c r="K30" i="1"/>
  <c r="Q30" i="1"/>
  <c r="K31" i="1"/>
  <c r="Q31" i="1"/>
  <c r="K32" i="1"/>
  <c r="H32" i="1"/>
  <c r="Q32" i="1"/>
  <c r="K33" i="1"/>
  <c r="H33" i="1"/>
  <c r="Q33" i="1"/>
  <c r="K34" i="1"/>
  <c r="H34" i="1"/>
  <c r="Q34" i="1"/>
  <c r="K35" i="1"/>
  <c r="H35" i="1"/>
  <c r="Q35" i="1"/>
  <c r="K36" i="1"/>
  <c r="H36" i="1"/>
  <c r="Q36" i="1"/>
  <c r="K37" i="1"/>
  <c r="H37" i="1"/>
  <c r="Q37" i="1"/>
  <c r="K38" i="1"/>
  <c r="H38" i="1"/>
  <c r="Q38" i="1"/>
  <c r="K39" i="1"/>
  <c r="H39" i="1"/>
  <c r="Q39" i="1"/>
  <c r="K40" i="1"/>
  <c r="H40" i="1"/>
  <c r="Q40" i="1"/>
  <c r="K41" i="1"/>
  <c r="H41" i="1"/>
  <c r="Q41" i="1"/>
  <c r="K42" i="1"/>
  <c r="H42" i="1"/>
  <c r="Q42" i="1"/>
  <c r="K43" i="1"/>
  <c r="H43" i="1"/>
  <c r="Q43" i="1"/>
  <c r="K44" i="1"/>
  <c r="H44" i="1"/>
  <c r="Q44" i="1"/>
  <c r="K45" i="1"/>
  <c r="H45" i="1"/>
  <c r="Q45" i="1"/>
  <c r="K46" i="1"/>
  <c r="H46" i="1"/>
  <c r="Q46" i="1"/>
  <c r="K47" i="1"/>
  <c r="H47" i="1"/>
  <c r="Q47" i="1"/>
  <c r="K48" i="1"/>
  <c r="H48" i="1"/>
  <c r="Q48" i="1"/>
  <c r="K49" i="1"/>
  <c r="H49" i="1"/>
  <c r="Q49" i="1"/>
  <c r="K50" i="1"/>
  <c r="H50" i="1"/>
  <c r="Q50" i="1"/>
  <c r="K51" i="1"/>
  <c r="H51" i="1"/>
  <c r="Q51" i="1"/>
  <c r="K52" i="1"/>
  <c r="H52" i="1"/>
  <c r="Q52" i="1"/>
  <c r="K53" i="1"/>
  <c r="H53" i="1"/>
  <c r="Q53" i="1"/>
  <c r="K54" i="1"/>
  <c r="H54" i="1"/>
  <c r="Q54" i="1"/>
  <c r="K55" i="1"/>
  <c r="H55" i="1"/>
  <c r="Q55" i="1"/>
  <c r="K56" i="1"/>
  <c r="H56" i="1"/>
  <c r="Q56" i="1"/>
  <c r="Q25" i="1"/>
  <c r="Q26" i="1"/>
  <c r="K27" i="1"/>
  <c r="Q27" i="1"/>
  <c r="K57" i="1"/>
  <c r="H57" i="1"/>
  <c r="Q57" i="1"/>
  <c r="K58" i="1"/>
  <c r="H58" i="1"/>
  <c r="Q58" i="1"/>
  <c r="K59" i="1"/>
  <c r="H59" i="1"/>
  <c r="Q59" i="1"/>
  <c r="K60" i="1"/>
  <c r="H60" i="1"/>
  <c r="Q60" i="1"/>
  <c r="K61" i="1"/>
  <c r="H61" i="1"/>
  <c r="Q61" i="1"/>
  <c r="K62" i="1"/>
  <c r="H62" i="1"/>
  <c r="Q62" i="1"/>
  <c r="K63" i="1"/>
  <c r="H63" i="1"/>
  <c r="Q63" i="1"/>
  <c r="K64" i="1"/>
  <c r="H64" i="1"/>
  <c r="Q64" i="1"/>
  <c r="K65" i="1"/>
  <c r="H65" i="1"/>
  <c r="Q65" i="1"/>
  <c r="K66" i="1"/>
  <c r="H66" i="1"/>
  <c r="Q66" i="1"/>
  <c r="K67" i="1"/>
  <c r="H67" i="1"/>
  <c r="Q67" i="1"/>
  <c r="K68" i="1"/>
  <c r="H68" i="1"/>
  <c r="Q68" i="1"/>
  <c r="K69" i="1"/>
  <c r="H69" i="1"/>
  <c r="Q69" i="1"/>
  <c r="K70" i="1"/>
  <c r="H70" i="1"/>
  <c r="Q70" i="1"/>
  <c r="K71" i="1"/>
  <c r="H71" i="1"/>
  <c r="Q71" i="1"/>
  <c r="K72" i="1"/>
  <c r="H72" i="1"/>
  <c r="Q72" i="1"/>
  <c r="Q13" i="1"/>
  <c r="K14" i="1"/>
  <c r="H14" i="1"/>
  <c r="Q14" i="1"/>
  <c r="K15" i="1"/>
  <c r="H15" i="1"/>
  <c r="Q15" i="1"/>
  <c r="K16" i="1"/>
  <c r="H16" i="1"/>
  <c r="Q16" i="1"/>
  <c r="H73" i="1"/>
  <c r="Q73" i="1"/>
  <c r="N25" i="1"/>
  <c r="K25" i="1"/>
  <c r="N26" i="1"/>
  <c r="B5" i="1"/>
  <c r="N27" i="1"/>
  <c r="N22" i="1"/>
  <c r="H3" i="1"/>
  <c r="E15" i="2"/>
  <c r="E23" i="2"/>
  <c r="N18" i="1"/>
  <c r="N71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D23" i="2"/>
  <c r="D26" i="2"/>
  <c r="F15" i="2"/>
  <c r="F23" i="2"/>
  <c r="F26" i="2"/>
  <c r="H5" i="1"/>
</calcChain>
</file>

<file path=xl/sharedStrings.xml><?xml version="1.0" encoding="utf-8"?>
<sst xmlns="http://schemas.openxmlformats.org/spreadsheetml/2006/main" count="876" uniqueCount="341">
  <si>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</si>
  <si>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</si>
  <si>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</si>
  <si>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</si>
  <si>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</si>
  <si>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</si>
  <si>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</si>
  <si>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</si>
  <si>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</si>
  <si>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</si>
  <si>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</si>
  <si>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</si>
  <si>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</si>
  <si>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</si>
  <si>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</si>
  <si>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</si>
  <si>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</si>
  <si>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</si>
  <si>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</si>
  <si>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</si>
  <si>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</si>
  <si>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</si>
  <si>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Month End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</si>
  <si>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</si>
  <si>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</si>
  <si>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</si>
  <si>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</si>
  <si>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</si>
  <si>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</si>
  <si>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</si>
  <si>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</si>
  <si>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</si>
  <si>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</si>
  <si>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</si>
  <si>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</si>
  <si>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</si>
  <si>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</si>
  <si>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</si>
  <si>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</si>
  <si>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</si>
  <si>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</si>
  <si>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</si>
  <si>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</si>
  <si>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</si>
  <si>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</si>
  <si>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</si>
  <si>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</si>
  <si>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</si>
  <si>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</si>
  <si>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</si>
  <si>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</si>
  <si>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</si>
  <si>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</si>
  <si>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</si>
  <si>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</si>
  <si>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</si>
  <si>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</si>
  <si>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</si>
  <si>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</si>
  <si>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</si>
  <si>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</si>
  <si>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</si>
  <si>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</si>
  <si>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</si>
  <si>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</si>
  <si>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</si>
  <si>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</si>
  <si>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</si>
  <si>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</si>
  <si>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</si>
  <si>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</si>
  <si>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</si>
  <si>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</si>
  <si>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</si>
  <si>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</si>
  <si>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</si>
  <si>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</si>
  <si>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</si>
  <si>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</si>
  <si>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</si>
  <si>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</si>
  <si>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</si>
  <si>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</si>
  <si>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</si>
  <si>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</si>
  <si>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</si>
  <si>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</si>
  <si>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</si>
  <si>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</si>
  <si>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</si>
  <si>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</si>
  <si>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</si>
  <si>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</si>
  <si>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</si>
  <si>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</si>
  <si>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</si>
  <si>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</si>
  <si>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</si>
  <si>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</si>
  <si>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</si>
  <si>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</si>
  <si>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</si>
  <si>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</si>
  <si>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</si>
  <si>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</si>
  <si>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</si>
  <si>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</si>
  <si>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</si>
  <si>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</si>
  <si>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</si>
  <si>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</si>
  <si>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</si>
  <si>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</si>
  <si>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</si>
  <si>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</si>
  <si>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</si>
  <si>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</si>
  <si>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</si>
  <si>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</si>
  <si>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</si>
  <si>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</si>
  <si>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</si>
  <si>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</si>
  <si>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</si>
  <si>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</si>
  <si>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</si>
  <si>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</si>
  <si>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</si>
  <si>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</si>
  <si>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</si>
  <si>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</si>
  <si>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</si>
  <si>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</si>
  <si>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</si>
  <si>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</si>
  <si>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</si>
  <si>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</si>
  <si>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</si>
  <si>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</si>
  <si>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</si>
  <si>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</si>
  <si>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</si>
  <si>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</si>
  <si>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</si>
  <si>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</si>
  <si>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</si>
  <si>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</si>
  <si>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</si>
  <si>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</si>
  <si>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</si>
  <si>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</si>
  <si>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</si>
  <si>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</si>
  <si>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</si>
  <si>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</si>
  <si>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</si>
  <si>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</si>
  <si>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</si>
  <si>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</si>
  <si>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</si>
  <si>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</si>
  <si>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</si>
  <si>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</si>
  <si>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</si>
  <si>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</si>
  <si>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</si>
  <si>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</si>
  <si>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</si>
  <si>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</si>
  <si>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</si>
  <si>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</si>
  <si>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</si>
  <si>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</si>
  <si>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</si>
  <si>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</si>
  <si>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</si>
  <si>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</si>
  <si>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</si>
  <si>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</si>
  <si>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</si>
  <si>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</si>
  <si>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</si>
  <si>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</si>
  <si>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</si>
  <si>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</si>
  <si>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</si>
  <si>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</si>
  <si>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</si>
  <si>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</si>
  <si>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</si>
  <si>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SHAW COMMUNICATIONS INC B</t>
  </si>
  <si>
    <t>82028K200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</si>
  <si>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</si>
  <si>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</si>
  <si>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</si>
  <si>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</si>
  <si>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</si>
  <si>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</si>
  <si>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</si>
  <si>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</si>
  <si>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DEUTSCHE BANK AG REGISTERED</t>
  </si>
  <si>
    <t>D18190898</t>
  </si>
  <si>
    <t>INTERCONTINENTAL HOTELS ADR</t>
  </si>
  <si>
    <t>45857P707</t>
  </si>
  <si>
    <t>MARINE HARVEST ASA  SPON ADR</t>
  </si>
  <si>
    <t>56824R205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</si>
  <si>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</si>
  <si>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</si>
  <si>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</si>
  <si>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</si>
  <si>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</si>
  <si>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</si>
  <si>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</si>
  <si>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</si>
  <si>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</si>
  <si>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</si>
  <si>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</si>
  <si>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</si>
  <si>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</si>
  <si>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</si>
  <si>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</si>
  <si>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</si>
  <si>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</si>
  <si>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</si>
  <si>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</si>
  <si>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</si>
  <si>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</si>
  <si>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</si>
  <si>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</si>
  <si>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</si>
  <si>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</si>
  <si>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</si>
  <si>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</si>
  <si>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</si>
  <si>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</si>
  <si>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</si>
  <si>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</si>
  <si>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</si>
  <si>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</si>
  <si>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</si>
  <si>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</si>
  <si>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</si>
  <si>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</si>
  <si>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</si>
  <si>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</si>
  <si>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</si>
  <si>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</si>
  <si>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</si>
  <si>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</si>
  <si>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</si>
  <si>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</si>
  <si>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NOKIA CORP SPON ADR</t>
  </si>
  <si>
    <t>654902204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</si>
  <si>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</si>
  <si>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</si>
  <si>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</si>
  <si>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</si>
  <si>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</si>
  <si>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</si>
  <si>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</si>
  <si>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</si>
  <si>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</si>
  <si>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</si>
  <si>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</si>
  <si>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</si>
  <si>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</si>
  <si>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</si>
  <si>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</si>
  <si>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</si>
  <si>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</si>
  <si>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</si>
  <si>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</si>
  <si>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</si>
  <si>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</si>
  <si>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</si>
  <si>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</si>
  <si>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</si>
  <si>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</si>
  <si>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</si>
  <si>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</si>
  <si>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</si>
  <si>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</si>
  <si>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FORWARD PHARMA A/S ADR</t>
  </si>
  <si>
    <t>34986J105</t>
  </si>
  <si>
    <t>84473L105</t>
  </si>
  <si>
    <t>ADVANCED ACCELERATOR APP ADR</t>
  </si>
  <si>
    <t>00790T100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</si>
  <si>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</si>
  <si>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</si>
  <si>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</si>
  <si>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</si>
  <si>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</si>
  <si>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</si>
  <si>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</si>
  <si>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</si>
  <si>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</si>
  <si>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</si>
  <si>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</si>
  <si>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</si>
  <si>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</si>
  <si>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</si>
  <si>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</si>
  <si>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</si>
  <si>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</si>
  <si>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</si>
  <si>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</si>
  <si>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</si>
  <si>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</si>
  <si>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</si>
  <si>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</si>
  <si>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</si>
  <si>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</si>
  <si>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</si>
  <si>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NIDEC CORP COMMON STOCK</t>
  </si>
  <si>
    <t>SUBARU CORP COMMON STOCK</t>
  </si>
  <si>
    <t>ASAHI KASEI CORP COMMON STOCK</t>
  </si>
  <si>
    <t>TDK CORP COMMON STOCK</t>
  </si>
  <si>
    <t>SMITH + NEPHEW PLC  SPON ADR ADR</t>
  </si>
  <si>
    <t>SEIKO EPSON CORP COMMON STOCK</t>
  </si>
  <si>
    <t>CAD</t>
  </si>
  <si>
    <t>MAKITA CORP COMMON STOCK</t>
  </si>
  <si>
    <t>LOGITECH INTERNATIONAL REG COMMON STOCK CHF.25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</si>
  <si>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</si>
  <si>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</si>
  <si>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</si>
  <si>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</si>
  <si>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</si>
  <si>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</si>
  <si>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</si>
  <si>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</si>
  <si>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</si>
  <si>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</si>
  <si>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</si>
  <si>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</si>
  <si>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</si>
  <si>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</si>
  <si>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</si>
  <si>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SOUTH32 ADR</t>
  </si>
  <si>
    <t>CANADIAN DOLLAR</t>
  </si>
  <si>
    <t>IR</t>
  </si>
  <si>
    <t>SMITHS GROUP PLC COMMON STOCK GBP.375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</si>
</sst>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8" xfId="0" applyNumberFormat="1" applyFont="1" applyBorder="1"/>
    <xf numFmtId="40" fontId="5" fillId="0" borderId="9" xfId="0" applyNumberFormat="1" applyFont="1" applyBorder="1"/>
    <xf numFmtId="40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/>
    <xf numFmtId="0" fontId="5" fillId="0" borderId="10" xfId="0" applyFont="1" applyBorder="1" applyAlignment="1">
      <alignment horizontal="center"/>
    </xf>
    <xf numFmtId="40" fontId="5" fillId="0" borderId="12" xfId="0" applyNumberFormat="1" applyFont="1" applyBorder="1"/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3" xfId="0" applyNumberFormat="1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4" xfId="0" applyFont="1" applyBorder="1"/>
    <xf numFmtId="0" fontId="5" fillId="0" borderId="0" xfId="0" quotePrefix="1" applyFont="1" applyAlignment="1">
      <alignment horizontal="left"/>
    </xf>
    <xf numFmtId="43" fontId="5" fillId="0" borderId="15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2" xfId="0" quotePrefix="1" applyFont="1" applyBorder="1" applyAlignment="1">
      <alignment horizontal="left" wrapText="1"/>
    </xf>
    <xf numFmtId="40" fontId="5" fillId="0" borderId="17" xfId="0" applyNumberFormat="1" applyFont="1" applyBorder="1"/>
    <xf numFmtId="40" fontId="5" fillId="0" borderId="18" xfId="0" applyNumberFormat="1" applyFont="1" applyBorder="1"/>
    <xf numFmtId="40" fontId="5" fillId="0" borderId="16" xfId="0" applyNumberFormat="1" applyFont="1" applyBorder="1"/>
    <xf numFmtId="0" fontId="15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0" fontId="14" fillId="0" borderId="0" xfId="0" applyFont="1" applyAlignment="1">
      <alignment horizontal="right"/>
    </xf>
    <xf numFmtId="15" fontId="5" fillId="0" borderId="31" xfId="0" applyNumberFormat="1" applyFon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8" fontId="5" fillId="0" borderId="0" xfId="1" applyNumberFormat="1" applyFont="1" applyFill="1"/>
    <xf numFmtId="172" fontId="1" fillId="0" borderId="0" xfId="0" applyNumberFormat="1" applyFont="1" applyAlignment="1">
      <alignment horizontal="left"/>
    </xf>
    <xf numFmtId="0" fontId="5" fillId="0" borderId="20" xfId="0" quotePrefix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6" fillId="0" borderId="25" xfId="0" quotePrefix="1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43" fontId="5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D23" sqref="D23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23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155</v>
      </c>
      <c r="C4" s="24"/>
      <c r="D4" s="30"/>
      <c r="E4" s="30"/>
      <c r="F4" s="30"/>
      <c r="G4" s="24"/>
    </row>
    <row r="5" spans="1:8" ht="21.75" customHeight="1" x14ac:dyDescent="0.2">
      <c r="A5" s="12" t="s">
        <v>22</v>
      </c>
      <c r="B5" s="53">
        <v>43039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24</v>
      </c>
      <c r="B13" s="34"/>
      <c r="C13" s="34"/>
      <c r="D13" s="35" t="s">
        <v>33</v>
      </c>
      <c r="E13" s="36" t="s">
        <v>26</v>
      </c>
      <c r="F13" s="36" t="s">
        <v>28</v>
      </c>
      <c r="G13" s="34" t="s">
        <v>29</v>
      </c>
      <c r="H13" s="34" t="s">
        <v>45</v>
      </c>
    </row>
    <row r="15" spans="1:8" x14ac:dyDescent="0.2">
      <c r="A15" s="32" t="s">
        <v>25</v>
      </c>
      <c r="D15" s="50">
        <f ca="1">SUMIF(Trial!$A$3:$G$17,'Summary Sheet'!A15,Trial!$G$3:$G$17)-SUMIF(Trial!$A$20:$G$28,'Summary Sheet'!A15,Trial!$G$20:$G$28)+SUMIF(Trial!$A$32:$G$40,'Summary Sheet'!A15,Trial!$G$32:$G$40)</f>
        <v>64858133.869999997</v>
      </c>
      <c r="E15" s="63">
        <f>+Recon!H3</f>
        <v>64858133.869999997</v>
      </c>
      <c r="F15" s="29">
        <f ca="1">+D15-E15</f>
        <v>0</v>
      </c>
      <c r="G15" s="12" t="s">
        <v>32</v>
      </c>
      <c r="H15" s="12" t="s">
        <v>46</v>
      </c>
    </row>
    <row r="16" spans="1:8" x14ac:dyDescent="0.2">
      <c r="A16" s="12" t="s">
        <v>27</v>
      </c>
      <c r="D16" s="50">
        <f ca="1">SUMIF(Trial!$A$3:$G$17,'Summary Sheet'!A16,Trial!$G$3:$G$17)-SUMIF(Trial!$A$20:$G$28,'Summary Sheet'!A16,Trial!$G$20:$G$28)+SUMIF(Trial!$A$32:$G$40,'Summary Sheet'!A16,Trial!$G$32:$G$40)</f>
        <v>102607.1</v>
      </c>
      <c r="E16" s="63">
        <f>+Recon!B3</f>
        <v>86278.549999999988</v>
      </c>
      <c r="F16" s="29">
        <f ca="1">+D16-E16</f>
        <v>16328.550000000017</v>
      </c>
      <c r="G16" s="12" t="s">
        <v>32</v>
      </c>
      <c r="H16" s="12" t="s">
        <v>47</v>
      </c>
    </row>
    <row r="17" spans="1:7" x14ac:dyDescent="0.2">
      <c r="A17" s="32" t="s">
        <v>39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30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41</v>
      </c>
    </row>
    <row r="19" spans="1:7" x14ac:dyDescent="0.2">
      <c r="A19" s="12" t="s">
        <v>31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65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37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34</v>
      </c>
      <c r="D23" s="33">
        <f ca="1">SUM(D14:D22)</f>
        <v>64960740.969999999</v>
      </c>
      <c r="E23" s="33">
        <f>SUM(E14:E22)</f>
        <v>64944412.419999994</v>
      </c>
      <c r="F23" s="33">
        <f ca="1">SUM(F14:F22)</f>
        <v>16328.550000000017</v>
      </c>
    </row>
    <row r="24" spans="1:7" x14ac:dyDescent="0.2">
      <c r="B24" s="32" t="s">
        <v>40</v>
      </c>
      <c r="D24" s="33">
        <f>Trial!G43</f>
        <v>64960740.969999999</v>
      </c>
    </row>
    <row r="25" spans="1:7" x14ac:dyDescent="0.2">
      <c r="G25" s="41"/>
    </row>
    <row r="26" spans="1:7" x14ac:dyDescent="0.2">
      <c r="B26" s="32" t="s">
        <v>53</v>
      </c>
      <c r="D26" s="29">
        <f ca="1">+D23-D24</f>
        <v>0</v>
      </c>
      <c r="F26" s="40">
        <f ca="1">(+F23-F18)/D23</f>
        <v>2.5136027939614831E-4</v>
      </c>
    </row>
    <row r="33" spans="1:8" s="25" customFormat="1" ht="13.5" x14ac:dyDescent="0.25">
      <c r="A33" s="34" t="s">
        <v>35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69</v>
      </c>
      <c r="C34" s="29"/>
      <c r="F34" s="12"/>
      <c r="H34"/>
    </row>
    <row r="35" spans="1:8" x14ac:dyDescent="0.2">
      <c r="A35" s="12" t="s">
        <v>70</v>
      </c>
      <c r="C35" s="29"/>
      <c r="F35" s="12"/>
      <c r="H35"/>
    </row>
    <row r="36" spans="1:8" x14ac:dyDescent="0.2">
      <c r="A36" s="12" t="s">
        <v>66</v>
      </c>
      <c r="C36" s="29"/>
      <c r="F36" s="12"/>
      <c r="H36"/>
    </row>
    <row r="37" spans="1:8" x14ac:dyDescent="0.2">
      <c r="A37" s="12" t="s">
        <v>67</v>
      </c>
      <c r="C37" s="29"/>
      <c r="F37" s="12"/>
      <c r="H37"/>
    </row>
    <row r="38" spans="1:8" x14ac:dyDescent="0.2">
      <c r="A38" s="12" t="s">
        <v>68</v>
      </c>
      <c r="C38" s="29"/>
      <c r="F38" s="12"/>
      <c r="H38"/>
    </row>
    <row r="39" spans="1:8" x14ac:dyDescent="0.2">
      <c r="A39" s="12" t="s">
        <v>71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7"/>
  <sheetViews>
    <sheetView workbookViewId="0">
      <pane xSplit="5" ySplit="12" topLeftCell="K74" activePane="bottomRight" state="frozen"/>
      <selection pane="topRight" activeCell="E1" sqref="E1"/>
      <selection pane="bottomLeft" activeCell="A4" sqref="A4"/>
      <selection pane="bottomRight" activeCell="B78" sqref="B78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9.710937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91" t="s">
        <v>38</v>
      </c>
      <c r="B2" s="84"/>
      <c r="C2" s="84"/>
      <c r="D2" s="84"/>
      <c r="E2" s="85"/>
      <c r="G2" s="91" t="s">
        <v>16</v>
      </c>
      <c r="H2" s="84"/>
      <c r="I2" s="84"/>
      <c r="J2" s="84"/>
      <c r="K2" s="85"/>
      <c r="M2" s="83" t="s">
        <v>44</v>
      </c>
      <c r="N2" s="84"/>
      <c r="O2" s="84"/>
      <c r="P2" s="84"/>
      <c r="Q2" s="85"/>
    </row>
    <row r="3" spans="1:19" x14ac:dyDescent="0.2">
      <c r="A3" s="22" t="s">
        <v>11</v>
      </c>
      <c r="B3" s="92">
        <f>SUM(P:P)</f>
        <v>86278.549999999988</v>
      </c>
      <c r="C3" s="92"/>
      <c r="D3" s="92"/>
      <c r="E3" s="93"/>
      <c r="F3" s="12" t="s">
        <v>42</v>
      </c>
      <c r="G3" s="22" t="s">
        <v>11</v>
      </c>
      <c r="H3" s="92">
        <f>SUM(M13:M60004)</f>
        <v>64858133.869999997</v>
      </c>
      <c r="I3" s="92"/>
      <c r="J3" s="92"/>
      <c r="K3" s="93"/>
      <c r="L3" s="12" t="s">
        <v>42</v>
      </c>
      <c r="M3" s="22" t="s">
        <v>11</v>
      </c>
      <c r="N3" s="86">
        <f>SUM(G13:G60004)</f>
        <v>12482491.340000002</v>
      </c>
      <c r="O3" s="86"/>
      <c r="P3" s="86"/>
      <c r="Q3" s="87"/>
      <c r="R3" s="12" t="s">
        <v>42</v>
      </c>
    </row>
    <row r="4" spans="1:19" x14ac:dyDescent="0.2">
      <c r="A4" s="22" t="s">
        <v>12</v>
      </c>
      <c r="B4" s="92">
        <f>SUM(O:O)</f>
        <v>86278.549999999988</v>
      </c>
      <c r="C4" s="92"/>
      <c r="D4" s="92"/>
      <c r="E4" s="93"/>
      <c r="F4" s="12" t="s">
        <v>42</v>
      </c>
      <c r="G4" s="22" t="s">
        <v>12</v>
      </c>
      <c r="H4" s="92">
        <f>SUM(L13:L60005)</f>
        <v>64858133.869999997</v>
      </c>
      <c r="I4" s="92"/>
      <c r="J4" s="92"/>
      <c r="K4" s="93"/>
      <c r="L4" s="12" t="s">
        <v>42</v>
      </c>
      <c r="M4" s="22" t="s">
        <v>12</v>
      </c>
      <c r="N4" s="88">
        <f>SUM(F13:F60005)</f>
        <v>12482491.340000002</v>
      </c>
      <c r="O4" s="88"/>
      <c r="P4" s="88"/>
      <c r="Q4" s="89"/>
      <c r="R4" s="12" t="s">
        <v>42</v>
      </c>
      <c r="S4" s="39">
        <v>1806476.8499999999</v>
      </c>
    </row>
    <row r="5" spans="1:19" ht="13.5" thickBot="1" x14ac:dyDescent="0.25">
      <c r="A5" s="22" t="s">
        <v>13</v>
      </c>
      <c r="B5" s="92">
        <f>B4-B3</f>
        <v>0</v>
      </c>
      <c r="C5" s="92"/>
      <c r="D5" s="92"/>
      <c r="E5" s="93"/>
      <c r="F5" s="12" t="s">
        <v>10</v>
      </c>
      <c r="G5" s="22" t="s">
        <v>13</v>
      </c>
      <c r="H5" s="92">
        <f>H4-H3</f>
        <v>0</v>
      </c>
      <c r="I5" s="92"/>
      <c r="J5" s="92"/>
      <c r="K5" s="93"/>
      <c r="M5" s="22" t="s">
        <v>13</v>
      </c>
      <c r="N5" s="88">
        <f>N4-N3</f>
        <v>0</v>
      </c>
      <c r="O5" s="88"/>
      <c r="P5" s="88"/>
      <c r="Q5" s="89"/>
      <c r="S5" s="39">
        <f>+S4-B4</f>
        <v>1720198.2999999998</v>
      </c>
    </row>
    <row r="6" spans="1:19" ht="13.5" thickBot="1" x14ac:dyDescent="0.25">
      <c r="A6" s="90" t="s">
        <v>14</v>
      </c>
      <c r="B6" s="84"/>
      <c r="C6" s="84"/>
      <c r="D6" s="84"/>
      <c r="E6" s="85"/>
      <c r="G6" s="90" t="s">
        <v>14</v>
      </c>
      <c r="H6" s="84"/>
      <c r="I6" s="84"/>
      <c r="J6" s="84"/>
      <c r="K6" s="85"/>
      <c r="M6" s="90" t="s">
        <v>14</v>
      </c>
      <c r="N6" s="84"/>
      <c r="O6" s="84"/>
      <c r="P6" s="84"/>
      <c r="Q6" s="85"/>
      <c r="S6" s="38"/>
    </row>
    <row r="7" spans="1:19" ht="12.75" customHeight="1" x14ac:dyDescent="0.2">
      <c r="A7" s="20"/>
      <c r="B7" s="82" t="s">
        <v>43</v>
      </c>
      <c r="C7" s="66"/>
      <c r="D7" s="66"/>
      <c r="E7" s="67"/>
      <c r="G7" s="20"/>
      <c r="H7" s="82" t="s">
        <v>49</v>
      </c>
      <c r="I7" s="66"/>
      <c r="J7" s="66"/>
      <c r="K7" s="67"/>
      <c r="M7" s="65" t="s">
        <v>50</v>
      </c>
      <c r="N7" s="66"/>
      <c r="O7" s="66"/>
      <c r="P7" s="67"/>
      <c r="Q7" s="17"/>
    </row>
    <row r="8" spans="1:19" x14ac:dyDescent="0.2">
      <c r="A8" s="20"/>
      <c r="B8" s="68"/>
      <c r="C8" s="69"/>
      <c r="D8" s="69"/>
      <c r="E8" s="70"/>
      <c r="F8" s="12" t="s">
        <v>15</v>
      </c>
      <c r="G8" s="20"/>
      <c r="H8" s="68"/>
      <c r="I8" s="69"/>
      <c r="J8" s="69"/>
      <c r="K8" s="70"/>
      <c r="L8" s="12" t="s">
        <v>15</v>
      </c>
      <c r="M8" s="68"/>
      <c r="N8" s="69"/>
      <c r="O8" s="69"/>
      <c r="P8" s="70"/>
      <c r="Q8" s="12" t="s">
        <v>15</v>
      </c>
    </row>
    <row r="9" spans="1:19" ht="13.5" thickBot="1" x14ac:dyDescent="0.25">
      <c r="A9" s="20"/>
      <c r="B9" s="71"/>
      <c r="C9" s="72"/>
      <c r="D9" s="72"/>
      <c r="E9" s="73"/>
      <c r="G9" s="20"/>
      <c r="H9" s="71"/>
      <c r="I9" s="72"/>
      <c r="J9" s="72"/>
      <c r="K9" s="73"/>
      <c r="L9" s="12"/>
      <c r="M9" s="71"/>
      <c r="N9" s="72"/>
      <c r="O9" s="72"/>
      <c r="P9" s="73"/>
    </row>
    <row r="11" spans="1:19" s="2" customFormat="1" x14ac:dyDescent="0.2">
      <c r="A11" s="76" t="s">
        <v>8</v>
      </c>
      <c r="B11" s="76" t="s">
        <v>0</v>
      </c>
      <c r="C11" s="76" t="s">
        <v>1</v>
      </c>
      <c r="D11" s="79" t="s">
        <v>9</v>
      </c>
      <c r="E11" s="79" t="s">
        <v>2</v>
      </c>
      <c r="F11" s="1" t="s">
        <v>17</v>
      </c>
      <c r="G11" s="1"/>
      <c r="H11" s="77" t="s">
        <v>3</v>
      </c>
      <c r="I11" s="1" t="s">
        <v>55</v>
      </c>
      <c r="J11" s="1"/>
      <c r="K11" s="77" t="s">
        <v>3</v>
      </c>
      <c r="L11" s="80" t="s">
        <v>18</v>
      </c>
      <c r="M11" s="81"/>
      <c r="N11" s="77" t="s">
        <v>3</v>
      </c>
      <c r="O11" s="1" t="s">
        <v>4</v>
      </c>
      <c r="P11" s="1"/>
      <c r="Q11" s="77" t="s">
        <v>3</v>
      </c>
      <c r="R11" s="74" t="s">
        <v>56</v>
      </c>
      <c r="S11" s="74" t="s">
        <v>5</v>
      </c>
    </row>
    <row r="12" spans="1:19" s="2" customFormat="1" x14ac:dyDescent="0.2">
      <c r="A12" s="76"/>
      <c r="B12" s="76"/>
      <c r="C12" s="76"/>
      <c r="D12" s="79"/>
      <c r="E12" s="79"/>
      <c r="F12" s="3" t="s">
        <v>6</v>
      </c>
      <c r="G12" s="4" t="s">
        <v>7</v>
      </c>
      <c r="H12" s="78"/>
      <c r="I12" s="3" t="s">
        <v>6</v>
      </c>
      <c r="J12" s="4" t="s">
        <v>7</v>
      </c>
      <c r="K12" s="78"/>
      <c r="L12" s="21" t="s">
        <v>6</v>
      </c>
      <c r="M12" s="21" t="s">
        <v>7</v>
      </c>
      <c r="N12" s="78"/>
      <c r="O12" s="3" t="s">
        <v>6</v>
      </c>
      <c r="P12" s="4" t="s">
        <v>7</v>
      </c>
      <c r="Q12" s="78"/>
      <c r="R12" s="75"/>
      <c r="S12" s="75"/>
    </row>
    <row r="13" spans="1:19" x14ac:dyDescent="0.2">
      <c r="A13" s="5">
        <v>43039</v>
      </c>
      <c r="B13" s="6" t="s">
        <v>301</v>
      </c>
      <c r="C13" s="6"/>
      <c r="D13" s="56" t="s">
        <v>184</v>
      </c>
      <c r="E13" s="56" t="s">
        <v>185</v>
      </c>
      <c r="F13" s="59">
        <v>20440</v>
      </c>
      <c r="G13" s="59">
        <v>20440</v>
      </c>
      <c r="H13" s="9">
        <f>F13-G13</f>
        <v>0</v>
      </c>
      <c r="I13" s="60">
        <v>23.22</v>
      </c>
      <c r="J13" s="60">
        <v>23.22</v>
      </c>
      <c r="K13" s="7">
        <f>I13-J13</f>
        <v>0</v>
      </c>
      <c r="L13" s="60">
        <v>474616.8</v>
      </c>
      <c r="M13" s="60">
        <v>474616.8</v>
      </c>
      <c r="N13" s="23">
        <f>L13-M13</f>
        <v>0</v>
      </c>
      <c r="O13" s="8"/>
      <c r="P13" s="43"/>
      <c r="Q13" s="9">
        <f t="shared" ref="Q13:Q72" si="0">O13-P13</f>
        <v>0</v>
      </c>
      <c r="R13" s="10"/>
      <c r="S13" s="11"/>
    </row>
    <row r="14" spans="1:19" x14ac:dyDescent="0.2">
      <c r="A14" s="5">
        <v>43039</v>
      </c>
      <c r="B14" s="6" t="s">
        <v>301</v>
      </c>
      <c r="C14" s="13"/>
      <c r="D14" s="56" t="s">
        <v>165</v>
      </c>
      <c r="E14" s="56" t="s">
        <v>166</v>
      </c>
      <c r="F14" s="59">
        <v>948697.27</v>
      </c>
      <c r="G14" s="59">
        <v>948697.27</v>
      </c>
      <c r="H14" s="9">
        <f t="shared" ref="H14:H72" si="1">F14-G14</f>
        <v>0</v>
      </c>
      <c r="I14" s="60">
        <v>100</v>
      </c>
      <c r="J14" s="60">
        <v>100</v>
      </c>
      <c r="K14" s="7">
        <f t="shared" ref="K14:K72" si="2">I14-J14</f>
        <v>0</v>
      </c>
      <c r="L14" s="60">
        <v>948697.27</v>
      </c>
      <c r="M14" s="60">
        <v>948697.27</v>
      </c>
      <c r="N14" s="23">
        <f t="shared" ref="N14:N76" si="3">L14-M14</f>
        <v>0</v>
      </c>
      <c r="O14" s="14">
        <v>1095.55</v>
      </c>
      <c r="P14" s="44">
        <v>1095.55</v>
      </c>
      <c r="Q14" s="9">
        <f t="shared" si="0"/>
        <v>0</v>
      </c>
      <c r="R14" s="15"/>
      <c r="S14" s="16"/>
    </row>
    <row r="15" spans="1:19" ht="25.5" x14ac:dyDescent="0.2">
      <c r="A15" s="5">
        <v>43039</v>
      </c>
      <c r="B15" s="6" t="s">
        <v>301</v>
      </c>
      <c r="C15" s="13"/>
      <c r="D15" s="56" t="s">
        <v>246</v>
      </c>
      <c r="E15" s="56" t="s">
        <v>247</v>
      </c>
      <c r="F15" s="59">
        <v>22414</v>
      </c>
      <c r="G15" s="59">
        <v>22414</v>
      </c>
      <c r="H15" s="9">
        <f t="shared" si="1"/>
        <v>0</v>
      </c>
      <c r="I15" s="60">
        <v>27.766999999999999</v>
      </c>
      <c r="J15" s="60">
        <v>27.766999999999999</v>
      </c>
      <c r="K15" s="7">
        <f t="shared" si="2"/>
        <v>0</v>
      </c>
      <c r="L15" s="60">
        <v>622369.54</v>
      </c>
      <c r="M15" s="60">
        <v>622369.54</v>
      </c>
      <c r="N15" s="23">
        <f t="shared" si="3"/>
        <v>0</v>
      </c>
      <c r="O15" s="14"/>
      <c r="P15" s="44"/>
      <c r="Q15" s="9">
        <f t="shared" si="0"/>
        <v>0</v>
      </c>
      <c r="R15" s="15" t="s">
        <v>52</v>
      </c>
      <c r="S15" s="16"/>
    </row>
    <row r="16" spans="1:19" x14ac:dyDescent="0.2">
      <c r="A16" s="5">
        <v>43039</v>
      </c>
      <c r="B16" s="6" t="s">
        <v>301</v>
      </c>
      <c r="C16" s="13"/>
      <c r="D16" s="56" t="s">
        <v>215</v>
      </c>
      <c r="E16" s="56" t="s">
        <v>216</v>
      </c>
      <c r="F16" s="59">
        <v>372750.22</v>
      </c>
      <c r="G16" s="59">
        <v>372750.22</v>
      </c>
      <c r="H16" s="9">
        <f t="shared" si="1"/>
        <v>0</v>
      </c>
      <c r="I16" s="60">
        <v>0.119449</v>
      </c>
      <c r="J16" s="60">
        <v>0.119449</v>
      </c>
      <c r="K16" s="7">
        <f t="shared" si="2"/>
        <v>0</v>
      </c>
      <c r="L16" s="60">
        <v>44524.5</v>
      </c>
      <c r="M16" s="60">
        <v>44524.5</v>
      </c>
      <c r="N16" s="23">
        <f t="shared" si="3"/>
        <v>0</v>
      </c>
      <c r="O16" s="14"/>
      <c r="P16" s="44"/>
      <c r="Q16" s="9">
        <f t="shared" si="0"/>
        <v>0</v>
      </c>
      <c r="R16" s="15"/>
      <c r="S16" s="16"/>
    </row>
    <row r="17" spans="1:19" x14ac:dyDescent="0.2">
      <c r="A17" s="5">
        <v>43039</v>
      </c>
      <c r="B17" s="6" t="s">
        <v>301</v>
      </c>
      <c r="C17" s="13"/>
      <c r="D17" s="56" t="s">
        <v>173</v>
      </c>
      <c r="E17" s="56" t="s">
        <v>174</v>
      </c>
      <c r="F17" s="59">
        <v>118000</v>
      </c>
      <c r="G17" s="59">
        <v>118000</v>
      </c>
      <c r="H17" s="9">
        <f t="shared" si="1"/>
        <v>0</v>
      </c>
      <c r="I17" s="60">
        <v>12.047874999999999</v>
      </c>
      <c r="J17" s="60">
        <v>12.047874999999999</v>
      </c>
      <c r="K17" s="7">
        <f t="shared" si="2"/>
        <v>0</v>
      </c>
      <c r="L17" s="60">
        <v>1421649.21</v>
      </c>
      <c r="M17" s="60">
        <v>1421649.21</v>
      </c>
      <c r="N17" s="23">
        <f t="shared" si="3"/>
        <v>0</v>
      </c>
      <c r="O17" s="14">
        <v>12570.46</v>
      </c>
      <c r="P17" s="14">
        <v>12570.46</v>
      </c>
      <c r="Q17" s="9">
        <f t="shared" si="0"/>
        <v>0</v>
      </c>
      <c r="R17" s="15"/>
      <c r="S17" s="16"/>
    </row>
    <row r="18" spans="1:19" x14ac:dyDescent="0.2">
      <c r="A18" s="5">
        <v>43039</v>
      </c>
      <c r="B18" s="6" t="s">
        <v>301</v>
      </c>
      <c r="C18" s="13"/>
      <c r="D18" s="56" t="s">
        <v>219</v>
      </c>
      <c r="E18" s="56" t="s">
        <v>220</v>
      </c>
      <c r="F18" s="59">
        <v>53225</v>
      </c>
      <c r="G18" s="59">
        <v>53225</v>
      </c>
      <c r="H18" s="9">
        <f t="shared" si="1"/>
        <v>0</v>
      </c>
      <c r="I18" s="60">
        <v>27.382148000000001</v>
      </c>
      <c r="J18" s="60">
        <v>27.382148000000001</v>
      </c>
      <c r="K18" s="7">
        <f t="shared" si="2"/>
        <v>0</v>
      </c>
      <c r="L18" s="60">
        <v>1457414.82</v>
      </c>
      <c r="M18" s="60">
        <v>1457414.82</v>
      </c>
      <c r="N18" s="23">
        <f t="shared" si="3"/>
        <v>0</v>
      </c>
      <c r="O18" s="14"/>
      <c r="P18" s="44"/>
      <c r="Q18" s="9">
        <f t="shared" si="0"/>
        <v>0</v>
      </c>
      <c r="R18" s="15"/>
      <c r="S18" s="16"/>
    </row>
    <row r="19" spans="1:19" ht="25.5" x14ac:dyDescent="0.2">
      <c r="A19" s="5">
        <v>43039</v>
      </c>
      <c r="B19" s="6" t="s">
        <v>301</v>
      </c>
      <c r="C19" s="13"/>
      <c r="D19" s="56" t="s">
        <v>233</v>
      </c>
      <c r="E19" s="56" t="s">
        <v>234</v>
      </c>
      <c r="F19" s="59">
        <v>13600</v>
      </c>
      <c r="G19" s="59">
        <v>13600</v>
      </c>
      <c r="H19" s="9">
        <f t="shared" si="1"/>
        <v>0</v>
      </c>
      <c r="I19" s="60">
        <v>76.300273000000004</v>
      </c>
      <c r="J19" s="60">
        <v>76.300273000000004</v>
      </c>
      <c r="K19" s="7">
        <f t="shared" si="2"/>
        <v>0</v>
      </c>
      <c r="L19" s="60">
        <v>1037683.71</v>
      </c>
      <c r="M19" s="60">
        <v>1037683.71</v>
      </c>
      <c r="N19" s="23">
        <f t="shared" si="3"/>
        <v>0</v>
      </c>
      <c r="O19" s="14">
        <v>7244</v>
      </c>
      <c r="P19" s="44">
        <v>7244</v>
      </c>
      <c r="Q19" s="9">
        <f t="shared" si="0"/>
        <v>0</v>
      </c>
      <c r="R19" s="42" t="s">
        <v>54</v>
      </c>
      <c r="S19" s="16"/>
    </row>
    <row r="20" spans="1:19" x14ac:dyDescent="0.2">
      <c r="A20" s="5">
        <v>43039</v>
      </c>
      <c r="B20" s="6" t="s">
        <v>301</v>
      </c>
      <c r="C20" s="13"/>
      <c r="D20" s="56" t="s">
        <v>273</v>
      </c>
      <c r="E20" s="56" t="s">
        <v>274</v>
      </c>
      <c r="F20" s="59">
        <v>135719</v>
      </c>
      <c r="G20" s="59">
        <v>135719</v>
      </c>
      <c r="H20" s="9">
        <f t="shared" si="1"/>
        <v>0</v>
      </c>
      <c r="I20" s="60">
        <v>6.25</v>
      </c>
      <c r="J20" s="60">
        <v>6.25</v>
      </c>
      <c r="K20" s="7">
        <f t="shared" si="2"/>
        <v>0</v>
      </c>
      <c r="L20" s="60">
        <v>848243.75</v>
      </c>
      <c r="M20" s="60">
        <v>848243.75</v>
      </c>
      <c r="N20" s="23">
        <f t="shared" si="3"/>
        <v>0</v>
      </c>
      <c r="O20" s="14"/>
      <c r="P20" s="45"/>
      <c r="Q20" s="9">
        <f t="shared" si="0"/>
        <v>0</v>
      </c>
      <c r="R20" s="15"/>
      <c r="S20" s="16"/>
    </row>
    <row r="21" spans="1:19" x14ac:dyDescent="0.2">
      <c r="A21" s="5">
        <v>43039</v>
      </c>
      <c r="B21" s="6" t="s">
        <v>301</v>
      </c>
      <c r="C21" s="13"/>
      <c r="D21" s="56" t="s">
        <v>244</v>
      </c>
      <c r="E21" s="56" t="s">
        <v>245</v>
      </c>
      <c r="F21" s="59">
        <v>29596</v>
      </c>
      <c r="G21" s="59">
        <v>29596</v>
      </c>
      <c r="H21" s="9">
        <f t="shared" si="1"/>
        <v>0</v>
      </c>
      <c r="I21" s="60">
        <v>35.01</v>
      </c>
      <c r="J21" s="60">
        <v>35.01</v>
      </c>
      <c r="K21" s="7">
        <f t="shared" si="2"/>
        <v>0</v>
      </c>
      <c r="L21" s="60">
        <v>1036155.96</v>
      </c>
      <c r="M21" s="60">
        <v>1036155.96</v>
      </c>
      <c r="N21" s="23">
        <f t="shared" si="3"/>
        <v>0</v>
      </c>
      <c r="O21" s="14"/>
      <c r="P21" s="45"/>
      <c r="Q21" s="9">
        <f t="shared" si="0"/>
        <v>0</v>
      </c>
      <c r="R21" s="15"/>
      <c r="S21" s="16"/>
    </row>
    <row r="22" spans="1:19" ht="25.5" x14ac:dyDescent="0.2">
      <c r="A22" s="5">
        <v>43039</v>
      </c>
      <c r="B22" s="6" t="s">
        <v>301</v>
      </c>
      <c r="C22" s="13"/>
      <c r="D22" s="56" t="s">
        <v>263</v>
      </c>
      <c r="E22" s="56" t="s">
        <v>264</v>
      </c>
      <c r="F22" s="59">
        <v>14596</v>
      </c>
      <c r="G22" s="59">
        <v>14596</v>
      </c>
      <c r="H22" s="9">
        <f t="shared" si="1"/>
        <v>0</v>
      </c>
      <c r="I22" s="60">
        <v>119.68</v>
      </c>
      <c r="J22" s="60">
        <v>119.68</v>
      </c>
      <c r="K22" s="7">
        <f t="shared" si="2"/>
        <v>0</v>
      </c>
      <c r="L22" s="60">
        <v>1746849.28</v>
      </c>
      <c r="M22" s="60">
        <v>1746849.28</v>
      </c>
      <c r="N22" s="23">
        <f t="shared" si="3"/>
        <v>0</v>
      </c>
      <c r="O22" s="14"/>
      <c r="P22" s="45"/>
      <c r="Q22" s="9">
        <f t="shared" si="0"/>
        <v>0</v>
      </c>
      <c r="R22" s="42" t="s">
        <v>54</v>
      </c>
      <c r="S22" s="16"/>
    </row>
    <row r="23" spans="1:19" ht="25.5" x14ac:dyDescent="0.2">
      <c r="A23" s="5">
        <v>43039</v>
      </c>
      <c r="B23" s="6" t="s">
        <v>301</v>
      </c>
      <c r="C23" s="13"/>
      <c r="D23" s="56" t="s">
        <v>208</v>
      </c>
      <c r="E23" s="56" t="s">
        <v>209</v>
      </c>
      <c r="F23" s="59">
        <v>26789</v>
      </c>
      <c r="G23" s="59">
        <v>26789</v>
      </c>
      <c r="H23" s="9">
        <f t="shared" si="1"/>
        <v>0</v>
      </c>
      <c r="I23" s="60">
        <v>20.440000000000001</v>
      </c>
      <c r="J23" s="60">
        <v>20.440000000000001</v>
      </c>
      <c r="K23" s="7">
        <f t="shared" si="2"/>
        <v>0</v>
      </c>
      <c r="L23" s="60">
        <v>547567.16</v>
      </c>
      <c r="M23" s="60">
        <v>547567.16</v>
      </c>
      <c r="N23" s="23">
        <f t="shared" si="3"/>
        <v>0</v>
      </c>
      <c r="O23" s="14"/>
      <c r="P23" s="45"/>
      <c r="Q23" s="9">
        <f t="shared" si="0"/>
        <v>0</v>
      </c>
      <c r="R23" s="15" t="s">
        <v>51</v>
      </c>
      <c r="S23" s="16"/>
    </row>
    <row r="24" spans="1:19" x14ac:dyDescent="0.2">
      <c r="A24" s="5">
        <v>43039</v>
      </c>
      <c r="B24" s="6" t="s">
        <v>301</v>
      </c>
      <c r="C24" s="13"/>
      <c r="D24" s="56" t="s">
        <v>214</v>
      </c>
      <c r="E24" s="56" t="s">
        <v>20</v>
      </c>
      <c r="F24" s="59">
        <v>8904800</v>
      </c>
      <c r="G24" s="59">
        <v>8904800</v>
      </c>
      <c r="H24" s="9">
        <f t="shared" si="1"/>
        <v>0</v>
      </c>
      <c r="I24" s="60">
        <v>8.8000000000000005E-3</v>
      </c>
      <c r="J24" s="60">
        <v>8.8000000000000005E-3</v>
      </c>
      <c r="K24" s="7">
        <f t="shared" si="2"/>
        <v>0</v>
      </c>
      <c r="L24" s="60">
        <v>78366.63</v>
      </c>
      <c r="M24" s="60">
        <v>78366.63</v>
      </c>
      <c r="N24" s="23">
        <f t="shared" si="3"/>
        <v>0</v>
      </c>
      <c r="O24" s="14"/>
      <c r="P24" s="45"/>
      <c r="Q24" s="9">
        <f t="shared" si="0"/>
        <v>0</v>
      </c>
      <c r="R24" s="15"/>
      <c r="S24" s="16"/>
    </row>
    <row r="25" spans="1:19" x14ac:dyDescent="0.2">
      <c r="A25" s="5">
        <v>43039</v>
      </c>
      <c r="B25" s="6" t="s">
        <v>301</v>
      </c>
      <c r="C25" s="13"/>
      <c r="D25" s="56" t="s">
        <v>217</v>
      </c>
      <c r="E25" s="56" t="s">
        <v>218</v>
      </c>
      <c r="F25" s="59">
        <v>11344</v>
      </c>
      <c r="G25" s="59">
        <v>11344</v>
      </c>
      <c r="H25" s="9">
        <f t="shared" si="1"/>
        <v>0</v>
      </c>
      <c r="I25" s="60">
        <v>106.208484</v>
      </c>
      <c r="J25" s="60">
        <v>106.208484</v>
      </c>
      <c r="K25" s="7">
        <f t="shared" si="2"/>
        <v>0</v>
      </c>
      <c r="L25" s="60">
        <v>1204829.04</v>
      </c>
      <c r="M25" s="60">
        <v>1204829.04</v>
      </c>
      <c r="N25" s="23">
        <f t="shared" si="3"/>
        <v>0</v>
      </c>
      <c r="O25" s="14"/>
      <c r="P25" s="45"/>
      <c r="Q25" s="9">
        <f>O25-P25</f>
        <v>0</v>
      </c>
      <c r="R25" s="15" t="s">
        <v>48</v>
      </c>
      <c r="S25" s="16"/>
    </row>
    <row r="26" spans="1:19" x14ac:dyDescent="0.2">
      <c r="A26" s="5">
        <v>43039</v>
      </c>
      <c r="B26" s="6" t="s">
        <v>301</v>
      </c>
      <c r="C26" s="13"/>
      <c r="D26" s="56" t="s">
        <v>194</v>
      </c>
      <c r="E26" s="56" t="s">
        <v>195</v>
      </c>
      <c r="F26" s="59">
        <v>95122</v>
      </c>
      <c r="G26" s="59">
        <v>95122</v>
      </c>
      <c r="H26" s="9">
        <f t="shared" si="1"/>
        <v>0</v>
      </c>
      <c r="I26" s="60">
        <v>23.57</v>
      </c>
      <c r="J26" s="60">
        <v>23.57</v>
      </c>
      <c r="K26" s="7">
        <f t="shared" si="2"/>
        <v>0</v>
      </c>
      <c r="L26" s="60">
        <v>2242025.54</v>
      </c>
      <c r="M26" s="60">
        <v>2242025.54</v>
      </c>
      <c r="N26" s="23">
        <f t="shared" si="3"/>
        <v>0</v>
      </c>
      <c r="O26" s="14"/>
      <c r="P26" s="45"/>
      <c r="Q26" s="9">
        <f>O26-P26</f>
        <v>0</v>
      </c>
      <c r="R26" s="15"/>
      <c r="S26" s="16"/>
    </row>
    <row r="27" spans="1:19" x14ac:dyDescent="0.2">
      <c r="A27" s="5">
        <v>43039</v>
      </c>
      <c r="B27" s="6" t="s">
        <v>301</v>
      </c>
      <c r="C27" s="13"/>
      <c r="D27" s="56" t="s">
        <v>196</v>
      </c>
      <c r="E27" s="56" t="s">
        <v>197</v>
      </c>
      <c r="F27" s="59">
        <v>41226</v>
      </c>
      <c r="G27" s="59">
        <v>41226</v>
      </c>
      <c r="H27" s="9">
        <f t="shared" si="1"/>
        <v>0</v>
      </c>
      <c r="I27" s="60">
        <v>43.41</v>
      </c>
      <c r="J27" s="60">
        <v>43.41</v>
      </c>
      <c r="K27" s="7">
        <f>I27-J27</f>
        <v>0</v>
      </c>
      <c r="L27" s="60">
        <v>1789620.66</v>
      </c>
      <c r="M27" s="60">
        <v>1789620.66</v>
      </c>
      <c r="N27" s="23">
        <f t="shared" si="3"/>
        <v>0</v>
      </c>
      <c r="O27" s="14"/>
      <c r="P27" s="45"/>
      <c r="Q27" s="9">
        <f>O27-P27</f>
        <v>0</v>
      </c>
      <c r="R27" s="15"/>
      <c r="S27" s="16"/>
    </row>
    <row r="28" spans="1:19" x14ac:dyDescent="0.2">
      <c r="A28" s="5">
        <v>43039</v>
      </c>
      <c r="B28" s="6" t="s">
        <v>301</v>
      </c>
      <c r="C28" s="13"/>
      <c r="D28" s="56" t="s">
        <v>253</v>
      </c>
      <c r="E28" s="56" t="s">
        <v>254</v>
      </c>
      <c r="F28" s="59">
        <v>6300</v>
      </c>
      <c r="G28" s="59">
        <v>6300</v>
      </c>
      <c r="H28" s="9">
        <f t="shared" si="1"/>
        <v>0</v>
      </c>
      <c r="I28" s="60">
        <v>157.80497600000001</v>
      </c>
      <c r="J28" s="60">
        <v>157.80497600000001</v>
      </c>
      <c r="K28" s="7">
        <f t="shared" si="2"/>
        <v>0</v>
      </c>
      <c r="L28" s="60">
        <v>994171.35</v>
      </c>
      <c r="M28" s="60">
        <v>994171.35</v>
      </c>
      <c r="N28" s="23">
        <f t="shared" si="3"/>
        <v>0</v>
      </c>
      <c r="O28" s="14"/>
      <c r="P28" s="45"/>
      <c r="Q28" s="9">
        <f t="shared" si="0"/>
        <v>0</v>
      </c>
      <c r="R28" s="15"/>
      <c r="S28" s="16"/>
    </row>
    <row r="29" spans="1:19" x14ac:dyDescent="0.2">
      <c r="A29" s="5">
        <v>43039</v>
      </c>
      <c r="B29" s="6" t="s">
        <v>301</v>
      </c>
      <c r="C29" s="13"/>
      <c r="D29" s="56" t="s">
        <v>226</v>
      </c>
      <c r="E29" s="56" t="s">
        <v>227</v>
      </c>
      <c r="F29" s="59">
        <v>39596</v>
      </c>
      <c r="G29" s="59">
        <v>39596</v>
      </c>
      <c r="H29" s="9">
        <f t="shared" si="1"/>
        <v>0</v>
      </c>
      <c r="I29" s="60">
        <v>31.140443999999999</v>
      </c>
      <c r="J29" s="60">
        <v>31.140443999999999</v>
      </c>
      <c r="K29" s="7">
        <f t="shared" si="2"/>
        <v>0</v>
      </c>
      <c r="L29" s="60">
        <v>1233037.02</v>
      </c>
      <c r="M29" s="60">
        <v>1233037.02</v>
      </c>
      <c r="N29" s="23">
        <f t="shared" si="3"/>
        <v>0</v>
      </c>
      <c r="O29" s="14"/>
      <c r="P29" s="45"/>
      <c r="Q29" s="9">
        <f t="shared" si="0"/>
        <v>0</v>
      </c>
      <c r="R29" s="15"/>
      <c r="S29" s="16"/>
    </row>
    <row r="30" spans="1:19" x14ac:dyDescent="0.2">
      <c r="A30" s="5">
        <v>43039</v>
      </c>
      <c r="B30" s="6" t="s">
        <v>301</v>
      </c>
      <c r="C30" s="13"/>
      <c r="D30" s="56" t="s">
        <v>280</v>
      </c>
      <c r="E30" s="56" t="s">
        <v>281</v>
      </c>
      <c r="F30" s="59">
        <v>16274</v>
      </c>
      <c r="G30" s="59">
        <v>16274</v>
      </c>
      <c r="H30" s="9">
        <f t="shared" si="1"/>
        <v>0</v>
      </c>
      <c r="I30" s="60">
        <v>118.86</v>
      </c>
      <c r="J30" s="60">
        <v>118.86</v>
      </c>
      <c r="K30" s="7">
        <f t="shared" si="2"/>
        <v>0</v>
      </c>
      <c r="L30" s="60">
        <v>1934327.64</v>
      </c>
      <c r="M30" s="60">
        <v>1934327.64</v>
      </c>
      <c r="N30" s="23">
        <f t="shared" si="3"/>
        <v>0</v>
      </c>
      <c r="O30" s="14"/>
      <c r="P30" s="45"/>
      <c r="Q30" s="9">
        <f t="shared" si="0"/>
        <v>0</v>
      </c>
      <c r="R30" s="15"/>
      <c r="S30" s="16"/>
    </row>
    <row r="31" spans="1:19" x14ac:dyDescent="0.2">
      <c r="A31" s="5">
        <v>43039</v>
      </c>
      <c r="B31" s="6" t="s">
        <v>301</v>
      </c>
      <c r="C31" s="13"/>
      <c r="D31" s="56" t="s">
        <v>204</v>
      </c>
      <c r="E31" s="56" t="s">
        <v>205</v>
      </c>
      <c r="F31" s="59">
        <v>30180</v>
      </c>
      <c r="G31" s="59">
        <v>30180</v>
      </c>
      <c r="H31" s="9">
        <f t="shared" si="1"/>
        <v>0</v>
      </c>
      <c r="I31" s="60">
        <v>19.484999999999999</v>
      </c>
      <c r="J31" s="60">
        <v>19.484999999999999</v>
      </c>
      <c r="K31" s="7">
        <f t="shared" si="2"/>
        <v>0</v>
      </c>
      <c r="L31" s="60">
        <v>588057.30000000005</v>
      </c>
      <c r="M31" s="60">
        <v>588057.30000000005</v>
      </c>
      <c r="N31" s="23">
        <f t="shared" si="3"/>
        <v>0</v>
      </c>
      <c r="O31" s="14"/>
      <c r="P31" s="45"/>
      <c r="Q31" s="9">
        <f t="shared" si="0"/>
        <v>0</v>
      </c>
      <c r="R31" s="15"/>
      <c r="S31" s="16"/>
    </row>
    <row r="32" spans="1:19" x14ac:dyDescent="0.2">
      <c r="A32" s="5">
        <v>43039</v>
      </c>
      <c r="B32" s="6" t="s">
        <v>301</v>
      </c>
      <c r="C32" s="13"/>
      <c r="D32" s="56" t="s">
        <v>337</v>
      </c>
      <c r="E32" s="56" t="s">
        <v>284</v>
      </c>
      <c r="F32" s="59">
        <v>74342</v>
      </c>
      <c r="G32" s="59">
        <v>74342</v>
      </c>
      <c r="H32" s="9">
        <f t="shared" si="1"/>
        <v>0</v>
      </c>
      <c r="I32" s="60">
        <v>13.022</v>
      </c>
      <c r="J32" s="60">
        <v>13.022</v>
      </c>
      <c r="K32" s="7">
        <f t="shared" si="2"/>
        <v>0</v>
      </c>
      <c r="L32" s="60">
        <v>968081.52</v>
      </c>
      <c r="M32" s="60">
        <v>968081.52</v>
      </c>
      <c r="N32" s="23">
        <f t="shared" si="3"/>
        <v>0</v>
      </c>
      <c r="O32" s="14"/>
      <c r="P32" s="45"/>
      <c r="Q32" s="9">
        <f t="shared" si="0"/>
        <v>0</v>
      </c>
      <c r="R32" s="15"/>
      <c r="S32" s="16"/>
    </row>
    <row r="33" spans="1:19" x14ac:dyDescent="0.2">
      <c r="A33" s="5">
        <v>43039</v>
      </c>
      <c r="B33" s="6" t="s">
        <v>301</v>
      </c>
      <c r="C33" s="13"/>
      <c r="D33" s="56" t="s">
        <v>167</v>
      </c>
      <c r="E33" s="56" t="s">
        <v>168</v>
      </c>
      <c r="F33" s="59">
        <v>5607</v>
      </c>
      <c r="G33" s="59">
        <v>5607</v>
      </c>
      <c r="H33" s="9">
        <f t="shared" si="1"/>
        <v>0</v>
      </c>
      <c r="I33" s="60">
        <v>85.82</v>
      </c>
      <c r="J33" s="60">
        <v>85.82</v>
      </c>
      <c r="K33" s="7">
        <f t="shared" si="2"/>
        <v>0</v>
      </c>
      <c r="L33" s="60">
        <v>481192.74</v>
      </c>
      <c r="M33" s="60">
        <v>481192.74</v>
      </c>
      <c r="N33" s="23">
        <f t="shared" si="3"/>
        <v>0</v>
      </c>
      <c r="O33" s="14"/>
      <c r="P33" s="45"/>
      <c r="Q33" s="9">
        <f t="shared" si="0"/>
        <v>0</v>
      </c>
      <c r="R33" s="15"/>
      <c r="S33" s="16"/>
    </row>
    <row r="34" spans="1:19" x14ac:dyDescent="0.2">
      <c r="A34" s="5">
        <v>43039</v>
      </c>
      <c r="B34" s="6" t="s">
        <v>301</v>
      </c>
      <c r="C34" s="13"/>
      <c r="D34" s="56" t="s">
        <v>169</v>
      </c>
      <c r="E34" s="56" t="s">
        <v>170</v>
      </c>
      <c r="F34" s="59">
        <v>27647</v>
      </c>
      <c r="G34" s="59">
        <v>27647</v>
      </c>
      <c r="H34" s="9">
        <f t="shared" si="1"/>
        <v>0</v>
      </c>
      <c r="I34" s="60">
        <v>53.14</v>
      </c>
      <c r="J34" s="60">
        <v>53.14</v>
      </c>
      <c r="K34" s="7">
        <f t="shared" si="2"/>
        <v>0</v>
      </c>
      <c r="L34" s="60">
        <v>1469161.58</v>
      </c>
      <c r="M34" s="60">
        <v>1469161.58</v>
      </c>
      <c r="N34" s="23">
        <f t="shared" si="3"/>
        <v>0</v>
      </c>
      <c r="O34" s="14"/>
      <c r="P34" s="45"/>
      <c r="Q34" s="9">
        <f t="shared" si="0"/>
        <v>0</v>
      </c>
      <c r="R34" s="15"/>
      <c r="S34" s="16"/>
    </row>
    <row r="35" spans="1:19" x14ac:dyDescent="0.2">
      <c r="A35" s="5">
        <v>43039</v>
      </c>
      <c r="B35" s="6" t="s">
        <v>301</v>
      </c>
      <c r="C35" s="13"/>
      <c r="D35" s="56" t="s">
        <v>338</v>
      </c>
      <c r="E35" s="56" t="s">
        <v>319</v>
      </c>
      <c r="F35" s="59">
        <v>-6909.44</v>
      </c>
      <c r="G35" s="59">
        <v>-6909.44</v>
      </c>
      <c r="H35" s="9">
        <f t="shared" si="1"/>
        <v>0</v>
      </c>
      <c r="I35" s="60">
        <v>0.77573499999999995</v>
      </c>
      <c r="J35" s="60">
        <v>0.77573499999999995</v>
      </c>
      <c r="K35" s="7">
        <f t="shared" si="2"/>
        <v>0</v>
      </c>
      <c r="L35" s="60">
        <v>-5359.89</v>
      </c>
      <c r="M35" s="60">
        <v>-5359.89</v>
      </c>
      <c r="N35" s="23">
        <f t="shared" si="3"/>
        <v>0</v>
      </c>
      <c r="O35" s="14"/>
      <c r="P35" s="45"/>
      <c r="Q35" s="9">
        <f t="shared" si="0"/>
        <v>0</v>
      </c>
      <c r="R35" s="15"/>
      <c r="S35" s="16"/>
    </row>
    <row r="36" spans="1:19" x14ac:dyDescent="0.2">
      <c r="A36" s="5">
        <v>43039</v>
      </c>
      <c r="B36" s="6" t="s">
        <v>301</v>
      </c>
      <c r="C36" s="13"/>
      <c r="D36" s="56" t="s">
        <v>248</v>
      </c>
      <c r="E36" s="56" t="s">
        <v>230</v>
      </c>
      <c r="F36" s="59">
        <v>3926.87</v>
      </c>
      <c r="G36" s="59">
        <v>3926.87</v>
      </c>
      <c r="H36" s="9">
        <f t="shared" si="1"/>
        <v>0</v>
      </c>
      <c r="I36" s="60">
        <v>1.0032099999999999</v>
      </c>
      <c r="J36" s="60">
        <v>1.0032099999999999</v>
      </c>
      <c r="K36" s="7">
        <f t="shared" si="2"/>
        <v>0</v>
      </c>
      <c r="L36" s="60">
        <v>3939.48</v>
      </c>
      <c r="M36" s="60">
        <v>3939.48</v>
      </c>
      <c r="N36" s="23">
        <f t="shared" si="3"/>
        <v>0</v>
      </c>
      <c r="O36" s="14"/>
      <c r="P36" s="45"/>
      <c r="Q36" s="9">
        <f t="shared" si="0"/>
        <v>0</v>
      </c>
      <c r="R36" s="15"/>
      <c r="S36" s="16"/>
    </row>
    <row r="37" spans="1:19" x14ac:dyDescent="0.2">
      <c r="A37" s="5">
        <v>43039</v>
      </c>
      <c r="B37" s="6" t="s">
        <v>301</v>
      </c>
      <c r="C37" s="13"/>
      <c r="D37" s="56" t="s">
        <v>231</v>
      </c>
      <c r="E37" s="56" t="s">
        <v>232</v>
      </c>
      <c r="F37" s="59">
        <v>36100</v>
      </c>
      <c r="G37" s="59">
        <v>36100</v>
      </c>
      <c r="H37" s="9">
        <f t="shared" si="1"/>
        <v>0</v>
      </c>
      <c r="I37" s="60">
        <v>34.216315999999999</v>
      </c>
      <c r="J37" s="60">
        <v>34.216315999999999</v>
      </c>
      <c r="K37" s="7">
        <f t="shared" si="2"/>
        <v>0</v>
      </c>
      <c r="L37" s="60">
        <v>1235209.01</v>
      </c>
      <c r="M37" s="60">
        <v>1235209.01</v>
      </c>
      <c r="N37" s="23">
        <f t="shared" si="3"/>
        <v>0</v>
      </c>
      <c r="O37" s="14">
        <v>23074.26</v>
      </c>
      <c r="P37" s="45">
        <v>23074.26</v>
      </c>
      <c r="Q37" s="9">
        <f t="shared" si="0"/>
        <v>0</v>
      </c>
      <c r="R37" s="15"/>
      <c r="S37" s="16"/>
    </row>
    <row r="38" spans="1:19" x14ac:dyDescent="0.2">
      <c r="A38" s="5">
        <v>43039</v>
      </c>
      <c r="B38" s="6" t="s">
        <v>301</v>
      </c>
      <c r="C38" s="13"/>
      <c r="D38" s="56" t="s">
        <v>251</v>
      </c>
      <c r="E38" s="56" t="s">
        <v>252</v>
      </c>
      <c r="F38" s="59">
        <v>136245</v>
      </c>
      <c r="G38" s="59">
        <v>136245</v>
      </c>
      <c r="H38" s="9">
        <f t="shared" si="1"/>
        <v>0</v>
      </c>
      <c r="I38" s="60">
        <v>4.8899999999999997</v>
      </c>
      <c r="J38" s="60">
        <v>4.8899999999999997</v>
      </c>
      <c r="K38" s="7">
        <f t="shared" si="2"/>
        <v>0</v>
      </c>
      <c r="L38" s="60">
        <v>666238.05000000005</v>
      </c>
      <c r="M38" s="60">
        <v>666238.05000000005</v>
      </c>
      <c r="N38" s="23">
        <f t="shared" si="3"/>
        <v>0</v>
      </c>
      <c r="O38" s="14"/>
      <c r="P38" s="45"/>
      <c r="Q38" s="9">
        <f t="shared" si="0"/>
        <v>0</v>
      </c>
      <c r="R38" s="15"/>
      <c r="S38" s="16"/>
    </row>
    <row r="39" spans="1:19" x14ac:dyDescent="0.2">
      <c r="A39" s="5">
        <v>43039</v>
      </c>
      <c r="B39" s="6" t="s">
        <v>301</v>
      </c>
      <c r="C39" s="13"/>
      <c r="D39" s="56" t="s">
        <v>200</v>
      </c>
      <c r="E39" s="56" t="s">
        <v>201</v>
      </c>
      <c r="F39" s="59">
        <v>35380</v>
      </c>
      <c r="G39" s="59">
        <v>35380</v>
      </c>
      <c r="H39" s="9">
        <f t="shared" si="1"/>
        <v>0</v>
      </c>
      <c r="I39" s="60">
        <v>16.27</v>
      </c>
      <c r="J39" s="60">
        <v>16.27</v>
      </c>
      <c r="K39" s="7">
        <f t="shared" si="2"/>
        <v>0</v>
      </c>
      <c r="L39" s="60">
        <v>575632.6</v>
      </c>
      <c r="M39" s="60">
        <v>575632.6</v>
      </c>
      <c r="N39" s="23">
        <f t="shared" si="3"/>
        <v>0</v>
      </c>
      <c r="O39" s="14"/>
      <c r="P39" s="45"/>
      <c r="Q39" s="9">
        <f t="shared" si="0"/>
        <v>0</v>
      </c>
      <c r="R39" s="15"/>
      <c r="S39" s="16"/>
    </row>
    <row r="40" spans="1:19" x14ac:dyDescent="0.2">
      <c r="A40" s="5">
        <v>43039</v>
      </c>
      <c r="B40" s="6" t="s">
        <v>301</v>
      </c>
      <c r="C40" s="13"/>
      <c r="D40" s="56" t="s">
        <v>190</v>
      </c>
      <c r="E40" s="56" t="s">
        <v>191</v>
      </c>
      <c r="F40" s="59">
        <v>69969</v>
      </c>
      <c r="G40" s="59">
        <v>69969</v>
      </c>
      <c r="H40" s="9">
        <f t="shared" si="1"/>
        <v>0</v>
      </c>
      <c r="I40" s="60">
        <v>22.84</v>
      </c>
      <c r="J40" s="60">
        <v>22.84</v>
      </c>
      <c r="K40" s="7">
        <f t="shared" si="2"/>
        <v>0</v>
      </c>
      <c r="L40" s="60">
        <v>1598091.96</v>
      </c>
      <c r="M40" s="60">
        <v>1598091.96</v>
      </c>
      <c r="N40" s="23">
        <f t="shared" si="3"/>
        <v>0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>
        <v>43039</v>
      </c>
      <c r="B41" s="6" t="s">
        <v>301</v>
      </c>
      <c r="C41" s="13"/>
      <c r="D41" s="56" t="s">
        <v>212</v>
      </c>
      <c r="E41" s="56" t="s">
        <v>213</v>
      </c>
      <c r="F41" s="59">
        <v>8613.4699999999993</v>
      </c>
      <c r="G41" s="59">
        <v>8613.4699999999993</v>
      </c>
      <c r="H41" s="9">
        <f t="shared" si="1"/>
        <v>0</v>
      </c>
      <c r="I41" s="60">
        <v>1.3279510000000001</v>
      </c>
      <c r="J41" s="60">
        <v>1.3279510000000001</v>
      </c>
      <c r="K41" s="7">
        <f t="shared" si="2"/>
        <v>0</v>
      </c>
      <c r="L41" s="60">
        <v>11438.26</v>
      </c>
      <c r="M41" s="60">
        <v>11438.26</v>
      </c>
      <c r="N41" s="23">
        <f t="shared" si="3"/>
        <v>0</v>
      </c>
      <c r="O41" s="14"/>
      <c r="P41" s="45"/>
      <c r="Q41" s="9">
        <f t="shared" si="0"/>
        <v>0</v>
      </c>
      <c r="R41" s="15"/>
      <c r="S41" s="16"/>
    </row>
    <row r="42" spans="1:19" x14ac:dyDescent="0.2">
      <c r="A42" s="5">
        <v>43039</v>
      </c>
      <c r="B42" s="6" t="s">
        <v>301</v>
      </c>
      <c r="C42" s="13"/>
      <c r="D42" s="56" t="s">
        <v>277</v>
      </c>
      <c r="E42" s="56" t="s">
        <v>181</v>
      </c>
      <c r="F42" s="59">
        <v>14756.21</v>
      </c>
      <c r="G42" s="59">
        <v>14756.21</v>
      </c>
      <c r="H42" s="9">
        <f t="shared" si="1"/>
        <v>0</v>
      </c>
      <c r="I42" s="60">
        <v>0.76675000000000004</v>
      </c>
      <c r="J42" s="60">
        <v>0.76675000000000004</v>
      </c>
      <c r="K42" s="7">
        <f t="shared" si="2"/>
        <v>0</v>
      </c>
      <c r="L42" s="60">
        <v>11314.32</v>
      </c>
      <c r="M42" s="60">
        <v>11314.32</v>
      </c>
      <c r="N42" s="23">
        <f t="shared" si="3"/>
        <v>0</v>
      </c>
      <c r="O42" s="14"/>
      <c r="P42" s="45"/>
      <c r="Q42" s="9">
        <f t="shared" si="0"/>
        <v>0</v>
      </c>
      <c r="R42" s="15"/>
      <c r="S42" s="16"/>
    </row>
    <row r="43" spans="1:19" x14ac:dyDescent="0.2">
      <c r="A43" s="5">
        <v>43039</v>
      </c>
      <c r="B43" s="6" t="s">
        <v>301</v>
      </c>
      <c r="C43" s="13"/>
      <c r="D43" s="56" t="s">
        <v>278</v>
      </c>
      <c r="E43" s="56" t="s">
        <v>279</v>
      </c>
      <c r="F43" s="59">
        <v>31924</v>
      </c>
      <c r="G43" s="59">
        <v>31924</v>
      </c>
      <c r="H43" s="9">
        <f t="shared" si="1"/>
        <v>0</v>
      </c>
      <c r="I43" s="60">
        <v>24.821424</v>
      </c>
      <c r="J43" s="60">
        <v>24.821424</v>
      </c>
      <c r="K43" s="7">
        <f t="shared" si="2"/>
        <v>0</v>
      </c>
      <c r="L43" s="60">
        <v>792399.15</v>
      </c>
      <c r="M43" s="60">
        <v>792399.15</v>
      </c>
      <c r="N43" s="23">
        <f t="shared" si="3"/>
        <v>0</v>
      </c>
      <c r="O43" s="14"/>
      <c r="P43" s="45"/>
      <c r="Q43" s="9">
        <f t="shared" si="0"/>
        <v>0</v>
      </c>
      <c r="R43" s="15"/>
      <c r="S43" s="16"/>
    </row>
    <row r="44" spans="1:19" x14ac:dyDescent="0.2">
      <c r="A44" s="5">
        <v>43039</v>
      </c>
      <c r="B44" s="6" t="s">
        <v>301</v>
      </c>
      <c r="C44" s="13"/>
      <c r="D44" s="56" t="s">
        <v>249</v>
      </c>
      <c r="E44" s="56" t="s">
        <v>250</v>
      </c>
      <c r="F44" s="59">
        <v>13900</v>
      </c>
      <c r="G44" s="59">
        <v>13900</v>
      </c>
      <c r="H44" s="9">
        <f t="shared" si="1"/>
        <v>0</v>
      </c>
      <c r="I44" s="60">
        <v>47.434655999999997</v>
      </c>
      <c r="J44" s="60">
        <v>47.434655999999997</v>
      </c>
      <c r="K44" s="7">
        <f t="shared" si="2"/>
        <v>0</v>
      </c>
      <c r="L44" s="60">
        <v>659341.72</v>
      </c>
      <c r="M44" s="60">
        <v>659341.72</v>
      </c>
      <c r="N44" s="23">
        <f t="shared" si="3"/>
        <v>0</v>
      </c>
      <c r="O44" s="14"/>
      <c r="P44" s="45"/>
      <c r="Q44" s="9">
        <f t="shared" si="0"/>
        <v>0</v>
      </c>
      <c r="R44" s="15"/>
      <c r="S44" s="16"/>
    </row>
    <row r="45" spans="1:19" x14ac:dyDescent="0.2">
      <c r="A45" s="5">
        <v>43039</v>
      </c>
      <c r="B45" s="6" t="s">
        <v>301</v>
      </c>
      <c r="C45" s="13"/>
      <c r="D45" s="56" t="s">
        <v>255</v>
      </c>
      <c r="E45" s="56" t="s">
        <v>256</v>
      </c>
      <c r="F45" s="59">
        <v>67361</v>
      </c>
      <c r="G45" s="59">
        <v>67361</v>
      </c>
      <c r="H45" s="9">
        <f t="shared" si="1"/>
        <v>0</v>
      </c>
      <c r="I45" s="60">
        <v>5.64</v>
      </c>
      <c r="J45" s="60">
        <v>5.64</v>
      </c>
      <c r="K45" s="7">
        <f t="shared" si="2"/>
        <v>0</v>
      </c>
      <c r="L45" s="60">
        <v>379916.04</v>
      </c>
      <c r="M45" s="60">
        <v>379916.04</v>
      </c>
      <c r="N45" s="23">
        <f t="shared" si="3"/>
        <v>0</v>
      </c>
      <c r="O45" s="14"/>
      <c r="P45" s="45"/>
      <c r="Q45" s="9">
        <f t="shared" si="0"/>
        <v>0</v>
      </c>
      <c r="R45" s="15"/>
      <c r="S45" s="16"/>
    </row>
    <row r="46" spans="1:19" x14ac:dyDescent="0.2">
      <c r="A46" s="5">
        <v>43039</v>
      </c>
      <c r="B46" s="6" t="s">
        <v>301</v>
      </c>
      <c r="C46" s="13"/>
      <c r="D46" s="56" t="s">
        <v>257</v>
      </c>
      <c r="E46" s="56" t="s">
        <v>258</v>
      </c>
      <c r="F46" s="59">
        <v>38400</v>
      </c>
      <c r="G46" s="59">
        <v>38400</v>
      </c>
      <c r="H46" s="9">
        <f t="shared" si="1"/>
        <v>0</v>
      </c>
      <c r="I46" s="60">
        <v>23.726129</v>
      </c>
      <c r="J46" s="60">
        <v>23.726129</v>
      </c>
      <c r="K46" s="7">
        <f t="shared" si="2"/>
        <v>0</v>
      </c>
      <c r="L46" s="60">
        <v>911083.34</v>
      </c>
      <c r="M46" s="60">
        <v>911083.34</v>
      </c>
      <c r="N46" s="23">
        <f t="shared" si="3"/>
        <v>0</v>
      </c>
      <c r="O46" s="14">
        <v>10226.82</v>
      </c>
      <c r="P46" s="45">
        <v>10226.82</v>
      </c>
      <c r="Q46" s="9">
        <f t="shared" si="0"/>
        <v>0</v>
      </c>
      <c r="R46" s="15"/>
      <c r="S46" s="16"/>
    </row>
    <row r="47" spans="1:19" x14ac:dyDescent="0.2">
      <c r="A47" s="5">
        <v>43039</v>
      </c>
      <c r="B47" s="6" t="s">
        <v>301</v>
      </c>
      <c r="C47" s="13"/>
      <c r="D47" s="56" t="s">
        <v>271</v>
      </c>
      <c r="E47" s="56" t="s">
        <v>272</v>
      </c>
      <c r="F47" s="59">
        <v>53517</v>
      </c>
      <c r="G47" s="59">
        <v>53517</v>
      </c>
      <c r="H47" s="9">
        <f t="shared" si="1"/>
        <v>0</v>
      </c>
      <c r="I47" s="60">
        <v>35.83</v>
      </c>
      <c r="J47" s="60">
        <v>35.83</v>
      </c>
      <c r="K47" s="7">
        <f t="shared" si="2"/>
        <v>0</v>
      </c>
      <c r="L47" s="60">
        <v>1917514.11</v>
      </c>
      <c r="M47" s="60">
        <v>1917514.11</v>
      </c>
      <c r="N47" s="23">
        <f t="shared" si="3"/>
        <v>0</v>
      </c>
      <c r="O47" s="14"/>
      <c r="P47" s="45"/>
      <c r="Q47" s="9">
        <f t="shared" si="0"/>
        <v>0</v>
      </c>
      <c r="R47" s="15"/>
      <c r="S47" s="16"/>
    </row>
    <row r="48" spans="1:19" x14ac:dyDescent="0.2">
      <c r="A48" s="5">
        <v>43039</v>
      </c>
      <c r="B48" s="6" t="s">
        <v>301</v>
      </c>
      <c r="C48" s="13"/>
      <c r="D48" s="56" t="s">
        <v>242</v>
      </c>
      <c r="E48" s="56" t="s">
        <v>243</v>
      </c>
      <c r="F48" s="59">
        <v>77692</v>
      </c>
      <c r="G48" s="59">
        <v>77692</v>
      </c>
      <c r="H48" s="9">
        <f t="shared" si="1"/>
        <v>0</v>
      </c>
      <c r="I48" s="60">
        <v>14.9</v>
      </c>
      <c r="J48" s="60">
        <v>14.9</v>
      </c>
      <c r="K48" s="7">
        <f t="shared" si="2"/>
        <v>0</v>
      </c>
      <c r="L48" s="60">
        <v>1157610.8</v>
      </c>
      <c r="M48" s="60">
        <v>1157610.8</v>
      </c>
      <c r="N48" s="23">
        <f t="shared" si="3"/>
        <v>0</v>
      </c>
      <c r="O48" s="14"/>
      <c r="P48" s="45"/>
      <c r="Q48" s="9">
        <f t="shared" si="0"/>
        <v>0</v>
      </c>
      <c r="R48" s="15"/>
      <c r="S48" s="16"/>
    </row>
    <row r="49" spans="1:19" x14ac:dyDescent="0.2">
      <c r="A49" s="5">
        <v>43039</v>
      </c>
      <c r="B49" s="6" t="s">
        <v>301</v>
      </c>
      <c r="C49" s="13"/>
      <c r="D49" s="56" t="s">
        <v>282</v>
      </c>
      <c r="E49" s="56" t="s">
        <v>283</v>
      </c>
      <c r="F49" s="59">
        <v>2300</v>
      </c>
      <c r="G49" s="59">
        <v>2300</v>
      </c>
      <c r="H49" s="9">
        <f t="shared" si="1"/>
        <v>0</v>
      </c>
      <c r="I49" s="60">
        <v>5.65</v>
      </c>
      <c r="J49" s="60">
        <v>5.65</v>
      </c>
      <c r="K49" s="7">
        <f t="shared" si="2"/>
        <v>0</v>
      </c>
      <c r="L49" s="60">
        <v>12995</v>
      </c>
      <c r="M49" s="60">
        <v>12995</v>
      </c>
      <c r="N49" s="23">
        <f t="shared" si="3"/>
        <v>0</v>
      </c>
      <c r="O49" s="14"/>
      <c r="P49" s="45"/>
      <c r="Q49" s="9">
        <f t="shared" si="0"/>
        <v>0</v>
      </c>
      <c r="R49" s="15"/>
      <c r="S49" s="16"/>
    </row>
    <row r="50" spans="1:19" x14ac:dyDescent="0.2">
      <c r="A50" s="5">
        <v>43039</v>
      </c>
      <c r="B50" s="6" t="s">
        <v>301</v>
      </c>
      <c r="C50" s="13"/>
      <c r="D50" s="56" t="s">
        <v>210</v>
      </c>
      <c r="E50" s="56" t="s">
        <v>211</v>
      </c>
      <c r="F50" s="59">
        <v>20760</v>
      </c>
      <c r="G50" s="59">
        <v>20760</v>
      </c>
      <c r="H50" s="9">
        <f t="shared" si="1"/>
        <v>0</v>
      </c>
      <c r="I50" s="60">
        <v>34.979999999999997</v>
      </c>
      <c r="J50" s="60">
        <v>34.979999999999997</v>
      </c>
      <c r="K50" s="7">
        <f t="shared" si="2"/>
        <v>0</v>
      </c>
      <c r="L50" s="60">
        <v>726184.8</v>
      </c>
      <c r="M50" s="60">
        <v>726184.8</v>
      </c>
      <c r="N50" s="23">
        <f t="shared" si="3"/>
        <v>0</v>
      </c>
      <c r="O50" s="14"/>
      <c r="P50" s="45"/>
      <c r="Q50" s="9">
        <f t="shared" si="0"/>
        <v>0</v>
      </c>
      <c r="R50" s="15"/>
      <c r="S50" s="16"/>
    </row>
    <row r="51" spans="1:19" x14ac:dyDescent="0.2">
      <c r="A51" s="5">
        <v>43039</v>
      </c>
      <c r="B51" s="6" t="s">
        <v>301</v>
      </c>
      <c r="C51" s="13"/>
      <c r="D51" s="56" t="s">
        <v>235</v>
      </c>
      <c r="E51" s="56" t="s">
        <v>36</v>
      </c>
      <c r="F51" s="59">
        <v>5373.41</v>
      </c>
      <c r="G51" s="59">
        <v>5373.41</v>
      </c>
      <c r="H51" s="9">
        <f t="shared" si="1"/>
        <v>0</v>
      </c>
      <c r="I51" s="60">
        <v>1</v>
      </c>
      <c r="J51" s="60">
        <v>1</v>
      </c>
      <c r="K51" s="7">
        <f t="shared" si="2"/>
        <v>0</v>
      </c>
      <c r="L51" s="60">
        <v>5373.41</v>
      </c>
      <c r="M51" s="60">
        <v>5373.41</v>
      </c>
      <c r="N51" s="23">
        <f t="shared" si="3"/>
        <v>0</v>
      </c>
      <c r="O51" s="14"/>
      <c r="P51" s="45"/>
      <c r="Q51" s="9">
        <f t="shared" si="0"/>
        <v>0</v>
      </c>
      <c r="R51" s="15"/>
      <c r="S51" s="16"/>
    </row>
    <row r="52" spans="1:19" x14ac:dyDescent="0.2">
      <c r="A52" s="5">
        <v>43039</v>
      </c>
      <c r="B52" s="6" t="s">
        <v>301</v>
      </c>
      <c r="C52" s="13"/>
      <c r="D52" s="56" t="s">
        <v>222</v>
      </c>
      <c r="E52" s="56" t="s">
        <v>223</v>
      </c>
      <c r="F52" s="59">
        <v>13734</v>
      </c>
      <c r="G52" s="59">
        <v>13734</v>
      </c>
      <c r="H52" s="9">
        <f t="shared" si="1"/>
        <v>0</v>
      </c>
      <c r="I52" s="60">
        <v>117.71</v>
      </c>
      <c r="J52" s="60">
        <v>117.71</v>
      </c>
      <c r="K52" s="7">
        <f t="shared" si="2"/>
        <v>0</v>
      </c>
      <c r="L52" s="60">
        <v>1616629.14</v>
      </c>
      <c r="M52" s="60">
        <v>1616629.14</v>
      </c>
      <c r="N52" s="23">
        <f t="shared" si="3"/>
        <v>0</v>
      </c>
      <c r="O52" s="14"/>
      <c r="P52" s="45"/>
      <c r="Q52" s="9">
        <f t="shared" si="0"/>
        <v>0</v>
      </c>
      <c r="R52" s="15"/>
      <c r="S52" s="16"/>
    </row>
    <row r="53" spans="1:19" x14ac:dyDescent="0.2">
      <c r="A53" s="5">
        <v>43039</v>
      </c>
      <c r="B53" s="6" t="s">
        <v>301</v>
      </c>
      <c r="C53" s="13"/>
      <c r="D53" s="56" t="s">
        <v>198</v>
      </c>
      <c r="E53" s="56" t="s">
        <v>199</v>
      </c>
      <c r="F53" s="59">
        <v>66063</v>
      </c>
      <c r="G53" s="59">
        <v>66063</v>
      </c>
      <c r="H53" s="9">
        <f t="shared" si="1"/>
        <v>0</v>
      </c>
      <c r="I53" s="60">
        <v>11.7</v>
      </c>
      <c r="J53" s="60">
        <v>11.7</v>
      </c>
      <c r="K53" s="7">
        <f t="shared" si="2"/>
        <v>0</v>
      </c>
      <c r="L53" s="60">
        <v>772937.1</v>
      </c>
      <c r="M53" s="60">
        <v>772937.1</v>
      </c>
      <c r="N53" s="23">
        <f t="shared" si="3"/>
        <v>0</v>
      </c>
      <c r="O53" s="14"/>
      <c r="P53" s="45"/>
      <c r="Q53" s="9">
        <f t="shared" si="0"/>
        <v>0</v>
      </c>
      <c r="R53" s="15"/>
      <c r="S53" s="16"/>
    </row>
    <row r="54" spans="1:19" x14ac:dyDescent="0.2">
      <c r="A54" s="5">
        <v>43039</v>
      </c>
      <c r="B54" s="6" t="s">
        <v>301</v>
      </c>
      <c r="C54" s="13"/>
      <c r="D54" s="56" t="s">
        <v>177</v>
      </c>
      <c r="E54" s="56" t="s">
        <v>178</v>
      </c>
      <c r="F54" s="59">
        <v>25958</v>
      </c>
      <c r="G54" s="59">
        <v>25958</v>
      </c>
      <c r="H54" s="9">
        <f t="shared" si="1"/>
        <v>0</v>
      </c>
      <c r="I54" s="60">
        <v>52.64</v>
      </c>
      <c r="J54" s="60">
        <v>52.64</v>
      </c>
      <c r="K54" s="7">
        <f t="shared" si="2"/>
        <v>0</v>
      </c>
      <c r="L54" s="60">
        <v>1366429.12</v>
      </c>
      <c r="M54" s="60">
        <v>1366429.12</v>
      </c>
      <c r="N54" s="23">
        <f t="shared" si="3"/>
        <v>0</v>
      </c>
      <c r="O54" s="14"/>
      <c r="P54" s="45"/>
      <c r="Q54" s="9">
        <f t="shared" si="0"/>
        <v>0</v>
      </c>
      <c r="R54" s="15"/>
      <c r="S54" s="16"/>
    </row>
    <row r="55" spans="1:19" x14ac:dyDescent="0.2">
      <c r="A55" s="5">
        <v>43039</v>
      </c>
      <c r="B55" s="6" t="s">
        <v>301</v>
      </c>
      <c r="C55" s="13"/>
      <c r="D55" s="56" t="s">
        <v>228</v>
      </c>
      <c r="E55" s="56" t="s">
        <v>229</v>
      </c>
      <c r="F55" s="59">
        <v>18000</v>
      </c>
      <c r="G55" s="59">
        <v>18000</v>
      </c>
      <c r="H55" s="9">
        <f t="shared" si="1"/>
        <v>0</v>
      </c>
      <c r="I55" s="60">
        <v>59.189405999999998</v>
      </c>
      <c r="J55" s="60">
        <v>59.189405999999998</v>
      </c>
      <c r="K55" s="7">
        <f t="shared" si="2"/>
        <v>0</v>
      </c>
      <c r="L55" s="60">
        <v>1065409.31</v>
      </c>
      <c r="M55" s="60">
        <v>1065409.31</v>
      </c>
      <c r="N55" s="23">
        <f t="shared" si="3"/>
        <v>0</v>
      </c>
      <c r="O55" s="14"/>
      <c r="P55" s="45"/>
      <c r="Q55" s="9">
        <f t="shared" si="0"/>
        <v>0</v>
      </c>
      <c r="R55" s="15"/>
      <c r="S55" s="16"/>
    </row>
    <row r="56" spans="1:19" x14ac:dyDescent="0.2">
      <c r="A56" s="5">
        <v>43039</v>
      </c>
      <c r="B56" s="6" t="s">
        <v>301</v>
      </c>
      <c r="C56" s="13"/>
      <c r="D56" s="56" t="s">
        <v>179</v>
      </c>
      <c r="E56" s="56" t="s">
        <v>180</v>
      </c>
      <c r="F56" s="59">
        <v>59863</v>
      </c>
      <c r="G56" s="59">
        <v>59863</v>
      </c>
      <c r="H56" s="9">
        <f t="shared" si="1"/>
        <v>0</v>
      </c>
      <c r="I56" s="60">
        <v>11.999637999999999</v>
      </c>
      <c r="J56" s="60">
        <v>11.999637999999999</v>
      </c>
      <c r="K56" s="7">
        <f t="shared" si="2"/>
        <v>0</v>
      </c>
      <c r="L56" s="60">
        <v>718334.34</v>
      </c>
      <c r="M56" s="60">
        <v>718334.34</v>
      </c>
      <c r="N56" s="23">
        <f t="shared" si="3"/>
        <v>0</v>
      </c>
      <c r="O56" s="14"/>
      <c r="P56" s="45"/>
      <c r="Q56" s="9">
        <f t="shared" si="0"/>
        <v>0</v>
      </c>
      <c r="R56" s="15"/>
      <c r="S56" s="16"/>
    </row>
    <row r="57" spans="1:19" x14ac:dyDescent="0.2">
      <c r="A57" s="5">
        <v>43039</v>
      </c>
      <c r="B57" s="6" t="s">
        <v>301</v>
      </c>
      <c r="C57" s="13"/>
      <c r="D57" s="56" t="s">
        <v>265</v>
      </c>
      <c r="E57" s="56" t="s">
        <v>266</v>
      </c>
      <c r="F57" s="59">
        <v>25352</v>
      </c>
      <c r="G57" s="59">
        <v>25352</v>
      </c>
      <c r="H57" s="9">
        <f t="shared" si="1"/>
        <v>0</v>
      </c>
      <c r="I57" s="60">
        <v>41.51</v>
      </c>
      <c r="J57" s="60">
        <v>41.51</v>
      </c>
      <c r="K57" s="7">
        <f t="shared" si="2"/>
        <v>0</v>
      </c>
      <c r="L57" s="60">
        <v>1052361.52</v>
      </c>
      <c r="M57" s="60">
        <v>1052361.52</v>
      </c>
      <c r="N57" s="23">
        <f t="shared" si="3"/>
        <v>0</v>
      </c>
      <c r="O57" s="14"/>
      <c r="P57" s="45"/>
      <c r="Q57" s="9">
        <f t="shared" si="0"/>
        <v>0</v>
      </c>
      <c r="R57" s="15"/>
      <c r="S57" s="16"/>
    </row>
    <row r="58" spans="1:19" x14ac:dyDescent="0.2">
      <c r="A58" s="5">
        <v>43039</v>
      </c>
      <c r="B58" s="6" t="s">
        <v>301</v>
      </c>
      <c r="C58" s="13"/>
      <c r="D58" s="56" t="s">
        <v>285</v>
      </c>
      <c r="E58" s="56" t="s">
        <v>286</v>
      </c>
      <c r="F58" s="59">
        <v>11214</v>
      </c>
      <c r="G58" s="59">
        <v>11214</v>
      </c>
      <c r="H58" s="9">
        <f t="shared" si="1"/>
        <v>0</v>
      </c>
      <c r="I58" s="60">
        <v>81</v>
      </c>
      <c r="J58" s="60">
        <v>81</v>
      </c>
      <c r="K58" s="7">
        <f t="shared" si="2"/>
        <v>0</v>
      </c>
      <c r="L58" s="60">
        <v>908334</v>
      </c>
      <c r="M58" s="60">
        <v>908334</v>
      </c>
      <c r="N58" s="23">
        <f t="shared" si="3"/>
        <v>0</v>
      </c>
      <c r="O58" s="14"/>
      <c r="P58" s="45"/>
      <c r="Q58" s="9">
        <f t="shared" si="0"/>
        <v>0</v>
      </c>
      <c r="R58" s="15"/>
      <c r="S58" s="16"/>
    </row>
    <row r="59" spans="1:19" x14ac:dyDescent="0.2">
      <c r="A59" s="5">
        <v>43039</v>
      </c>
      <c r="B59" s="6" t="s">
        <v>301</v>
      </c>
      <c r="C59" s="13"/>
      <c r="D59" s="56" t="s">
        <v>171</v>
      </c>
      <c r="E59" s="56" t="s">
        <v>172</v>
      </c>
      <c r="F59" s="59">
        <v>31950</v>
      </c>
      <c r="G59" s="59">
        <v>31950</v>
      </c>
      <c r="H59" s="9">
        <f t="shared" si="1"/>
        <v>0</v>
      </c>
      <c r="I59" s="60">
        <v>15.72</v>
      </c>
      <c r="J59" s="60">
        <v>15.72</v>
      </c>
      <c r="K59" s="7">
        <f t="shared" si="2"/>
        <v>0</v>
      </c>
      <c r="L59" s="60">
        <v>502254</v>
      </c>
      <c r="M59" s="60">
        <v>502254</v>
      </c>
      <c r="N59" s="23">
        <f t="shared" si="3"/>
        <v>0</v>
      </c>
      <c r="O59" s="14"/>
      <c r="P59" s="45"/>
      <c r="Q59" s="9">
        <f t="shared" si="0"/>
        <v>0</v>
      </c>
      <c r="R59" s="15"/>
      <c r="S59" s="16"/>
    </row>
    <row r="60" spans="1:19" x14ac:dyDescent="0.2">
      <c r="A60" s="5">
        <v>43039</v>
      </c>
      <c r="B60" s="6" t="s">
        <v>301</v>
      </c>
      <c r="C60" s="13"/>
      <c r="D60" s="56" t="s">
        <v>188</v>
      </c>
      <c r="E60" s="56" t="s">
        <v>189</v>
      </c>
      <c r="F60" s="59">
        <v>52706</v>
      </c>
      <c r="G60" s="59">
        <v>52706</v>
      </c>
      <c r="H60" s="9">
        <f t="shared" si="1"/>
        <v>0</v>
      </c>
      <c r="I60" s="60">
        <v>17.71</v>
      </c>
      <c r="J60" s="60">
        <v>17.71</v>
      </c>
      <c r="K60" s="7">
        <f t="shared" si="2"/>
        <v>0</v>
      </c>
      <c r="L60" s="60">
        <v>933423.26</v>
      </c>
      <c r="M60" s="60">
        <v>933423.26</v>
      </c>
      <c r="N60" s="23">
        <f t="shared" si="3"/>
        <v>0</v>
      </c>
      <c r="O60" s="14"/>
      <c r="P60" s="45"/>
      <c r="Q60" s="9">
        <f t="shared" si="0"/>
        <v>0</v>
      </c>
      <c r="R60" s="15"/>
      <c r="S60" s="16"/>
    </row>
    <row r="61" spans="1:19" x14ac:dyDescent="0.2">
      <c r="A61" s="5">
        <v>43039</v>
      </c>
      <c r="B61" s="6" t="s">
        <v>301</v>
      </c>
      <c r="C61" s="13"/>
      <c r="D61" s="56" t="s">
        <v>267</v>
      </c>
      <c r="E61" s="56" t="s">
        <v>268</v>
      </c>
      <c r="F61" s="59">
        <v>106129</v>
      </c>
      <c r="G61" s="59">
        <v>106129</v>
      </c>
      <c r="H61" s="9">
        <f t="shared" si="1"/>
        <v>0</v>
      </c>
      <c r="I61" s="60">
        <v>12.145320999999999</v>
      </c>
      <c r="J61" s="60">
        <v>12.145320999999999</v>
      </c>
      <c r="K61" s="7">
        <f t="shared" si="2"/>
        <v>0</v>
      </c>
      <c r="L61" s="60">
        <v>1288970.73</v>
      </c>
      <c r="M61" s="60">
        <v>1288970.73</v>
      </c>
      <c r="N61" s="23">
        <f t="shared" si="3"/>
        <v>0</v>
      </c>
      <c r="O61" s="14"/>
      <c r="P61" s="45"/>
      <c r="Q61" s="9">
        <f t="shared" si="0"/>
        <v>0</v>
      </c>
      <c r="R61" s="15"/>
      <c r="S61" s="16"/>
    </row>
    <row r="62" spans="1:19" x14ac:dyDescent="0.2">
      <c r="A62" s="5">
        <v>43039</v>
      </c>
      <c r="B62" s="6" t="s">
        <v>301</v>
      </c>
      <c r="C62" s="13"/>
      <c r="D62" s="56" t="s">
        <v>192</v>
      </c>
      <c r="E62" s="56" t="s">
        <v>193</v>
      </c>
      <c r="F62" s="59">
        <v>22900</v>
      </c>
      <c r="G62" s="59">
        <v>22900</v>
      </c>
      <c r="H62" s="9">
        <f t="shared" si="1"/>
        <v>0</v>
      </c>
      <c r="I62" s="60">
        <v>41.802340999999998</v>
      </c>
      <c r="J62" s="60">
        <v>41.802340999999998</v>
      </c>
      <c r="K62" s="7">
        <f t="shared" si="2"/>
        <v>0</v>
      </c>
      <c r="L62" s="60">
        <v>957273.61</v>
      </c>
      <c r="M62" s="60">
        <v>957273.61</v>
      </c>
      <c r="N62" s="23">
        <f t="shared" si="3"/>
        <v>0</v>
      </c>
      <c r="O62" s="14">
        <v>2032.94</v>
      </c>
      <c r="P62" s="45">
        <v>2032.94</v>
      </c>
      <c r="Q62" s="9">
        <f t="shared" si="0"/>
        <v>0</v>
      </c>
      <c r="R62" s="15"/>
      <c r="S62" s="16"/>
    </row>
    <row r="63" spans="1:19" x14ac:dyDescent="0.2">
      <c r="A63" s="5">
        <v>43039</v>
      </c>
      <c r="B63" s="6" t="s">
        <v>301</v>
      </c>
      <c r="C63" s="13"/>
      <c r="D63" s="56" t="s">
        <v>236</v>
      </c>
      <c r="E63" s="56" t="s">
        <v>237</v>
      </c>
      <c r="F63" s="59">
        <v>10100</v>
      </c>
      <c r="G63" s="59">
        <v>10100</v>
      </c>
      <c r="H63" s="9">
        <f t="shared" si="1"/>
        <v>0</v>
      </c>
      <c r="I63" s="60">
        <v>114.2</v>
      </c>
      <c r="J63" s="60">
        <v>114.2</v>
      </c>
      <c r="K63" s="7">
        <f t="shared" si="2"/>
        <v>0</v>
      </c>
      <c r="L63" s="60">
        <v>1153420</v>
      </c>
      <c r="M63" s="60">
        <v>1153420</v>
      </c>
      <c r="N63" s="23">
        <f t="shared" si="3"/>
        <v>0</v>
      </c>
      <c r="O63" s="14"/>
      <c r="P63" s="45"/>
      <c r="Q63" s="9">
        <f t="shared" si="0"/>
        <v>0</v>
      </c>
      <c r="R63" s="15"/>
      <c r="S63" s="16"/>
    </row>
    <row r="64" spans="1:19" x14ac:dyDescent="0.2">
      <c r="A64" s="5">
        <v>43039</v>
      </c>
      <c r="B64" s="6" t="s">
        <v>301</v>
      </c>
      <c r="C64" s="13"/>
      <c r="D64" s="56" t="s">
        <v>269</v>
      </c>
      <c r="E64" s="56" t="s">
        <v>270</v>
      </c>
      <c r="F64" s="59">
        <v>6754</v>
      </c>
      <c r="G64" s="59">
        <v>6754</v>
      </c>
      <c r="H64" s="9">
        <f t="shared" si="1"/>
        <v>0</v>
      </c>
      <c r="I64" s="60">
        <v>265.85072200000002</v>
      </c>
      <c r="J64" s="60">
        <v>265.85072200000002</v>
      </c>
      <c r="K64" s="7">
        <f t="shared" si="2"/>
        <v>0</v>
      </c>
      <c r="L64" s="60">
        <v>1795555.78</v>
      </c>
      <c r="M64" s="60">
        <v>1795555.78</v>
      </c>
      <c r="N64" s="23">
        <f t="shared" si="3"/>
        <v>0</v>
      </c>
      <c r="O64" s="14"/>
      <c r="P64" s="45"/>
      <c r="Q64" s="9">
        <f t="shared" si="0"/>
        <v>0</v>
      </c>
      <c r="R64" s="15"/>
      <c r="S64" s="16"/>
    </row>
    <row r="65" spans="1:19" x14ac:dyDescent="0.2">
      <c r="A65" s="5">
        <v>43039</v>
      </c>
      <c r="B65" s="6" t="s">
        <v>301</v>
      </c>
      <c r="C65" s="13"/>
      <c r="D65" s="56" t="s">
        <v>238</v>
      </c>
      <c r="E65" s="56" t="s">
        <v>239</v>
      </c>
      <c r="F65" s="59">
        <v>33623</v>
      </c>
      <c r="G65" s="59">
        <v>33623</v>
      </c>
      <c r="H65" s="9">
        <f t="shared" si="1"/>
        <v>0</v>
      </c>
      <c r="I65" s="60">
        <v>20.862106000000001</v>
      </c>
      <c r="J65" s="60">
        <v>20.862106000000001</v>
      </c>
      <c r="K65" s="7">
        <f t="shared" si="2"/>
        <v>0</v>
      </c>
      <c r="L65" s="60">
        <v>701446.58</v>
      </c>
      <c r="M65" s="60">
        <v>701446.58</v>
      </c>
      <c r="N65" s="23">
        <f t="shared" si="3"/>
        <v>0</v>
      </c>
      <c r="O65" s="14">
        <v>13185.56</v>
      </c>
      <c r="P65" s="45">
        <v>13185.56</v>
      </c>
      <c r="Q65" s="9">
        <f t="shared" si="0"/>
        <v>0</v>
      </c>
      <c r="R65" s="15"/>
      <c r="S65" s="16"/>
    </row>
    <row r="66" spans="1:19" x14ac:dyDescent="0.2">
      <c r="A66" s="5">
        <v>43039</v>
      </c>
      <c r="B66" s="6" t="s">
        <v>301</v>
      </c>
      <c r="C66" s="13"/>
      <c r="D66" s="56" t="s">
        <v>240</v>
      </c>
      <c r="E66" s="56" t="s">
        <v>241</v>
      </c>
      <c r="F66" s="59">
        <v>12661</v>
      </c>
      <c r="G66" s="59">
        <v>12661</v>
      </c>
      <c r="H66" s="9">
        <f t="shared" si="1"/>
        <v>0</v>
      </c>
      <c r="I66" s="60">
        <v>97.48</v>
      </c>
      <c r="J66" s="60">
        <v>97.48</v>
      </c>
      <c r="K66" s="7">
        <f t="shared" si="2"/>
        <v>0</v>
      </c>
      <c r="L66" s="60">
        <v>1234194.28</v>
      </c>
      <c r="M66" s="60">
        <v>1234194.28</v>
      </c>
      <c r="N66" s="23">
        <f t="shared" si="3"/>
        <v>0</v>
      </c>
      <c r="O66" s="14"/>
      <c r="P66" s="45"/>
      <c r="Q66" s="9">
        <f t="shared" si="0"/>
        <v>0</v>
      </c>
      <c r="R66" s="15"/>
      <c r="S66" s="16"/>
    </row>
    <row r="67" spans="1:19" x14ac:dyDescent="0.2">
      <c r="A67" s="5">
        <v>43039</v>
      </c>
      <c r="B67" s="6" t="s">
        <v>301</v>
      </c>
      <c r="C67" s="13"/>
      <c r="D67" s="56" t="s">
        <v>182</v>
      </c>
      <c r="E67" s="56" t="s">
        <v>183</v>
      </c>
      <c r="F67" s="59">
        <v>45445</v>
      </c>
      <c r="G67" s="59">
        <v>45445</v>
      </c>
      <c r="H67" s="9">
        <f t="shared" si="1"/>
        <v>0</v>
      </c>
      <c r="I67" s="60">
        <v>23.65</v>
      </c>
      <c r="J67" s="60">
        <v>23.65</v>
      </c>
      <c r="K67" s="7">
        <f t="shared" si="2"/>
        <v>0</v>
      </c>
      <c r="L67" s="60">
        <v>1074774.25</v>
      </c>
      <c r="M67" s="60">
        <v>1074774.25</v>
      </c>
      <c r="N67" s="23">
        <f t="shared" si="3"/>
        <v>0</v>
      </c>
      <c r="O67" s="14"/>
      <c r="P67" s="45"/>
      <c r="Q67" s="9">
        <f t="shared" si="0"/>
        <v>0</v>
      </c>
      <c r="R67" s="15"/>
      <c r="S67" s="16"/>
    </row>
    <row r="68" spans="1:19" x14ac:dyDescent="0.2">
      <c r="A68" s="5">
        <v>43039</v>
      </c>
      <c r="B68" s="6" t="s">
        <v>301</v>
      </c>
      <c r="C68" s="13"/>
      <c r="D68" s="56" t="s">
        <v>202</v>
      </c>
      <c r="E68" s="56" t="s">
        <v>203</v>
      </c>
      <c r="F68" s="59">
        <v>23370</v>
      </c>
      <c r="G68" s="59">
        <v>23370</v>
      </c>
      <c r="H68" s="9">
        <f t="shared" si="1"/>
        <v>0</v>
      </c>
      <c r="I68" s="60">
        <v>55.59</v>
      </c>
      <c r="J68" s="60">
        <v>55.59</v>
      </c>
      <c r="K68" s="7">
        <f t="shared" si="2"/>
        <v>0</v>
      </c>
      <c r="L68" s="60">
        <v>1299138.3</v>
      </c>
      <c r="M68" s="60">
        <v>1299138.3</v>
      </c>
      <c r="N68" s="23">
        <f t="shared" si="3"/>
        <v>0</v>
      </c>
      <c r="O68" s="14"/>
      <c r="P68" s="45"/>
      <c r="Q68" s="9">
        <f t="shared" si="0"/>
        <v>0</v>
      </c>
      <c r="R68" s="15"/>
      <c r="S68" s="16"/>
    </row>
    <row r="69" spans="1:19" x14ac:dyDescent="0.2">
      <c r="A69" s="5">
        <v>43039</v>
      </c>
      <c r="B69" s="6" t="s">
        <v>301</v>
      </c>
      <c r="C69" s="13"/>
      <c r="D69" s="56" t="s">
        <v>221</v>
      </c>
      <c r="E69" s="56" t="s">
        <v>19</v>
      </c>
      <c r="F69" s="59">
        <v>67649.33</v>
      </c>
      <c r="G69" s="59">
        <v>67649.33</v>
      </c>
      <c r="H69" s="9">
        <f t="shared" si="1"/>
        <v>0</v>
      </c>
      <c r="I69" s="60">
        <v>1.1649499999999999</v>
      </c>
      <c r="J69" s="60">
        <v>1.1649499999999999</v>
      </c>
      <c r="K69" s="7">
        <f t="shared" si="2"/>
        <v>0</v>
      </c>
      <c r="L69" s="60">
        <v>78808.08</v>
      </c>
      <c r="M69" s="60">
        <v>78808.08</v>
      </c>
      <c r="N69" s="23">
        <f t="shared" si="3"/>
        <v>0</v>
      </c>
      <c r="O69" s="14"/>
      <c r="P69" s="45"/>
      <c r="Q69" s="9">
        <f t="shared" si="0"/>
        <v>0</v>
      </c>
      <c r="R69" s="15"/>
      <c r="S69" s="16"/>
    </row>
    <row r="70" spans="1:19" x14ac:dyDescent="0.2">
      <c r="A70" s="5">
        <v>43039</v>
      </c>
      <c r="B70" s="6" t="s">
        <v>301</v>
      </c>
      <c r="C70" s="13"/>
      <c r="D70" s="56" t="s">
        <v>261</v>
      </c>
      <c r="E70" s="56" t="s">
        <v>262</v>
      </c>
      <c r="F70" s="59">
        <v>27783</v>
      </c>
      <c r="G70" s="59">
        <v>27783</v>
      </c>
      <c r="H70" s="9">
        <f t="shared" si="1"/>
        <v>0</v>
      </c>
      <c r="I70" s="60">
        <v>53.39</v>
      </c>
      <c r="J70" s="60">
        <v>53.39</v>
      </c>
      <c r="K70" s="7">
        <f t="shared" si="2"/>
        <v>0</v>
      </c>
      <c r="L70" s="60">
        <v>1483334.37</v>
      </c>
      <c r="M70" s="60">
        <v>1483334.37</v>
      </c>
      <c r="N70" s="23">
        <f t="shared" si="3"/>
        <v>0</v>
      </c>
      <c r="O70" s="14"/>
      <c r="P70" s="45"/>
      <c r="Q70" s="9">
        <f t="shared" si="0"/>
        <v>0</v>
      </c>
      <c r="R70" s="15"/>
      <c r="S70" s="16"/>
    </row>
    <row r="71" spans="1:19" x14ac:dyDescent="0.2">
      <c r="A71" s="5">
        <v>43039</v>
      </c>
      <c r="B71" s="6" t="s">
        <v>301</v>
      </c>
      <c r="C71" s="13"/>
      <c r="D71" s="56" t="s">
        <v>206</v>
      </c>
      <c r="E71" s="56" t="s">
        <v>207</v>
      </c>
      <c r="F71" s="59">
        <v>20628</v>
      </c>
      <c r="G71" s="59">
        <v>20628</v>
      </c>
      <c r="H71" s="9">
        <f t="shared" si="1"/>
        <v>0</v>
      </c>
      <c r="I71" s="60">
        <v>67.683589999999995</v>
      </c>
      <c r="J71" s="60">
        <v>67.683589999999995</v>
      </c>
      <c r="K71" s="7">
        <f t="shared" si="2"/>
        <v>0</v>
      </c>
      <c r="L71" s="60">
        <v>1396177.1</v>
      </c>
      <c r="M71" s="60">
        <v>1396177.1</v>
      </c>
      <c r="N71" s="23">
        <f t="shared" si="3"/>
        <v>0</v>
      </c>
      <c r="O71" s="14"/>
      <c r="P71" s="45"/>
      <c r="Q71" s="9">
        <f t="shared" si="0"/>
        <v>0</v>
      </c>
      <c r="R71" s="15"/>
      <c r="S71" s="16"/>
    </row>
    <row r="72" spans="1:19" x14ac:dyDescent="0.2">
      <c r="A72" s="5">
        <v>43039</v>
      </c>
      <c r="B72" s="6" t="s">
        <v>301</v>
      </c>
      <c r="C72" s="13"/>
      <c r="D72" s="56" t="s">
        <v>312</v>
      </c>
      <c r="E72" s="56" t="s">
        <v>287</v>
      </c>
      <c r="F72" s="59">
        <v>45023</v>
      </c>
      <c r="G72" s="59">
        <v>45023</v>
      </c>
      <c r="H72" s="9">
        <f t="shared" si="1"/>
        <v>0</v>
      </c>
      <c r="I72" s="60">
        <v>21.48</v>
      </c>
      <c r="J72" s="60">
        <v>21.48</v>
      </c>
      <c r="K72" s="7">
        <f t="shared" si="2"/>
        <v>0</v>
      </c>
      <c r="L72" s="60">
        <v>967094.04</v>
      </c>
      <c r="M72" s="60">
        <v>967094.04</v>
      </c>
      <c r="N72" s="23">
        <f t="shared" si="3"/>
        <v>0</v>
      </c>
      <c r="O72" s="14"/>
      <c r="P72" s="45"/>
      <c r="Q72" s="9">
        <f t="shared" si="0"/>
        <v>0</v>
      </c>
      <c r="R72" s="15"/>
      <c r="S72" s="16"/>
    </row>
    <row r="73" spans="1:19" x14ac:dyDescent="0.2">
      <c r="A73" s="5">
        <v>43039</v>
      </c>
      <c r="B73" s="6" t="s">
        <v>301</v>
      </c>
      <c r="C73" s="13"/>
      <c r="D73" s="56" t="s">
        <v>275</v>
      </c>
      <c r="E73" s="56" t="s">
        <v>276</v>
      </c>
      <c r="F73" s="59">
        <v>13944</v>
      </c>
      <c r="G73" s="59">
        <v>13944</v>
      </c>
      <c r="H73" s="9">
        <f>F73-G73</f>
        <v>0</v>
      </c>
      <c r="I73" s="60">
        <v>148.62</v>
      </c>
      <c r="J73" s="60">
        <v>148.62</v>
      </c>
      <c r="K73" s="7">
        <f>I73-J73</f>
        <v>0</v>
      </c>
      <c r="L73" s="60">
        <v>2072357.28</v>
      </c>
      <c r="M73" s="60">
        <v>2072357.28</v>
      </c>
      <c r="N73" s="23">
        <f t="shared" si="3"/>
        <v>0</v>
      </c>
      <c r="O73" s="14"/>
      <c r="P73" s="45"/>
      <c r="Q73" s="9">
        <f>O73-P73</f>
        <v>0</v>
      </c>
      <c r="R73" s="15"/>
      <c r="S73" s="16"/>
    </row>
    <row r="74" spans="1:19" x14ac:dyDescent="0.2">
      <c r="A74" s="5">
        <v>43039</v>
      </c>
      <c r="B74" s="6" t="s">
        <v>301</v>
      </c>
      <c r="C74" s="13"/>
      <c r="D74" s="56" t="s">
        <v>186</v>
      </c>
      <c r="E74" s="56" t="s">
        <v>187</v>
      </c>
      <c r="F74" s="59">
        <v>43721</v>
      </c>
      <c r="G74" s="59">
        <v>43721</v>
      </c>
      <c r="H74" s="9">
        <f t="shared" ref="H74:H76" si="4">F74-G74</f>
        <v>0</v>
      </c>
      <c r="I74" s="60">
        <v>23.695080999999998</v>
      </c>
      <c r="J74" s="60">
        <v>23.695080999999998</v>
      </c>
      <c r="K74" s="7">
        <f t="shared" ref="K74:K76" si="5">I74-J74</f>
        <v>0</v>
      </c>
      <c r="L74" s="60">
        <v>1035972.65</v>
      </c>
      <c r="M74" s="60">
        <v>1035972.65</v>
      </c>
      <c r="N74" s="23">
        <f t="shared" si="3"/>
        <v>0</v>
      </c>
      <c r="O74" s="14"/>
      <c r="P74" s="45"/>
      <c r="Q74" s="9">
        <f t="shared" ref="Q74:Q76" si="6">O74-P74</f>
        <v>0</v>
      </c>
      <c r="R74" s="15"/>
      <c r="S74" s="16"/>
    </row>
    <row r="75" spans="1:19" x14ac:dyDescent="0.2">
      <c r="A75" s="5">
        <v>43039</v>
      </c>
      <c r="B75" s="6" t="s">
        <v>301</v>
      </c>
      <c r="C75" s="13"/>
      <c r="D75" s="56" t="s">
        <v>175</v>
      </c>
      <c r="E75" s="56" t="s">
        <v>176</v>
      </c>
      <c r="F75" s="59">
        <v>17000</v>
      </c>
      <c r="G75" s="59">
        <v>17000</v>
      </c>
      <c r="H75" s="9">
        <f t="shared" si="4"/>
        <v>0</v>
      </c>
      <c r="I75" s="60">
        <v>131.96339</v>
      </c>
      <c r="J75" s="60">
        <v>131.96339</v>
      </c>
      <c r="K75" s="7">
        <f t="shared" si="5"/>
        <v>0</v>
      </c>
      <c r="L75" s="60">
        <v>2243377.63</v>
      </c>
      <c r="M75" s="60">
        <v>2243377.63</v>
      </c>
      <c r="N75" s="23">
        <f t="shared" si="3"/>
        <v>0</v>
      </c>
      <c r="O75" s="14">
        <v>6791.25</v>
      </c>
      <c r="P75" s="45">
        <v>6791.25</v>
      </c>
      <c r="Q75" s="9">
        <f t="shared" si="6"/>
        <v>0</v>
      </c>
      <c r="R75" s="15"/>
      <c r="S75" s="16"/>
    </row>
    <row r="76" spans="1:19" x14ac:dyDescent="0.2">
      <c r="A76" s="5">
        <v>43039</v>
      </c>
      <c r="B76" s="6" t="s">
        <v>301</v>
      </c>
      <c r="C76" s="13"/>
      <c r="D76" s="56" t="s">
        <v>224</v>
      </c>
      <c r="E76" s="56" t="s">
        <v>225</v>
      </c>
      <c r="F76" s="59">
        <v>40885</v>
      </c>
      <c r="G76" s="59">
        <v>40885</v>
      </c>
      <c r="H76" s="9">
        <f t="shared" si="4"/>
        <v>0</v>
      </c>
      <c r="I76" s="60">
        <v>38.26</v>
      </c>
      <c r="J76" s="60">
        <v>38.26</v>
      </c>
      <c r="K76" s="7">
        <f t="shared" si="5"/>
        <v>0</v>
      </c>
      <c r="L76" s="60">
        <v>1564260.1</v>
      </c>
      <c r="M76" s="60">
        <v>1564260.1</v>
      </c>
      <c r="N76" s="23">
        <f t="shared" si="3"/>
        <v>0</v>
      </c>
      <c r="O76" s="14">
        <v>10057.709999999999</v>
      </c>
      <c r="P76" s="45">
        <v>10057.709999999999</v>
      </c>
      <c r="Q76" s="9">
        <f t="shared" si="6"/>
        <v>0</v>
      </c>
      <c r="R76" s="15"/>
      <c r="S76" s="16"/>
    </row>
    <row r="77" spans="1:19" x14ac:dyDescent="0.2">
      <c r="A77" s="5">
        <v>43039</v>
      </c>
      <c r="B77" s="6" t="s">
        <v>301</v>
      </c>
      <c r="C77" s="13"/>
      <c r="D77" s="56" t="s">
        <v>259</v>
      </c>
      <c r="E77" s="56" t="s">
        <v>260</v>
      </c>
      <c r="F77" s="59">
        <v>22463</v>
      </c>
      <c r="G77" s="59">
        <v>22463</v>
      </c>
      <c r="H77" s="9"/>
      <c r="I77" s="60">
        <v>77.830303999999998</v>
      </c>
      <c r="J77" s="60">
        <v>77.830303999999998</v>
      </c>
      <c r="K77" s="7"/>
      <c r="L77" s="60">
        <v>1748302.12</v>
      </c>
      <c r="M77" s="60">
        <v>1748302.12</v>
      </c>
      <c r="N77" s="23"/>
      <c r="O77" s="14"/>
      <c r="P77" s="45"/>
      <c r="Q77" s="9"/>
      <c r="R77" s="15"/>
      <c r="S77" s="16"/>
    </row>
  </sheetData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2" type="noConversion"/>
  <dataValidations disablePrompts="1"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6"/>
  <sheetViews>
    <sheetView topLeftCell="A47" workbookViewId="0">
      <selection activeCell="C71" sqref="C71"/>
    </sheetView>
  </sheetViews>
  <sheetFormatPr defaultRowHeight="12.75" x14ac:dyDescent="0.2"/>
  <cols>
    <col min="1" max="1" width="36.710937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54" t="s">
        <v>157</v>
      </c>
      <c r="B1" s="54" t="s">
        <v>158</v>
      </c>
      <c r="C1" s="52" t="s">
        <v>159</v>
      </c>
      <c r="D1" s="52" t="s">
        <v>160</v>
      </c>
      <c r="E1" s="54" t="s">
        <v>161</v>
      </c>
      <c r="F1" s="52" t="s">
        <v>162</v>
      </c>
      <c r="G1" s="52" t="s">
        <v>163</v>
      </c>
      <c r="H1" s="54" t="s">
        <v>164</v>
      </c>
    </row>
    <row r="2" spans="1:8" x14ac:dyDescent="0.2">
      <c r="A2" s="56" t="s">
        <v>184</v>
      </c>
      <c r="B2" s="56" t="s">
        <v>185</v>
      </c>
      <c r="C2" s="59">
        <v>20440</v>
      </c>
      <c r="D2" s="60">
        <v>369777.43</v>
      </c>
      <c r="E2" s="56" t="s">
        <v>36</v>
      </c>
      <c r="F2" s="60">
        <v>23.22</v>
      </c>
      <c r="G2" s="60">
        <v>474616.8</v>
      </c>
      <c r="H2" s="56" t="s">
        <v>36</v>
      </c>
    </row>
    <row r="3" spans="1:8" x14ac:dyDescent="0.2">
      <c r="A3" s="56" t="s">
        <v>165</v>
      </c>
      <c r="B3" s="56" t="s">
        <v>166</v>
      </c>
      <c r="C3" s="59">
        <v>948697.27</v>
      </c>
      <c r="D3" s="60">
        <v>948697.27</v>
      </c>
      <c r="E3" s="56" t="s">
        <v>36</v>
      </c>
      <c r="F3" s="60">
        <v>100</v>
      </c>
      <c r="G3" s="60">
        <v>948697.27</v>
      </c>
      <c r="H3" s="56" t="s">
        <v>36</v>
      </c>
    </row>
    <row r="4" spans="1:8" x14ac:dyDescent="0.2">
      <c r="A4" s="56" t="s">
        <v>246</v>
      </c>
      <c r="B4" s="56" t="s">
        <v>247</v>
      </c>
      <c r="C4" s="59">
        <v>22414</v>
      </c>
      <c r="D4" s="60">
        <v>412838.96</v>
      </c>
      <c r="E4" s="56" t="s">
        <v>36</v>
      </c>
      <c r="F4" s="60">
        <v>27.766999999999999</v>
      </c>
      <c r="G4" s="60">
        <v>622369.54</v>
      </c>
      <c r="H4" s="56" t="s">
        <v>36</v>
      </c>
    </row>
    <row r="5" spans="1:8" x14ac:dyDescent="0.2">
      <c r="A5" s="56" t="s">
        <v>215</v>
      </c>
      <c r="B5" s="56" t="s">
        <v>216</v>
      </c>
      <c r="C5" s="59">
        <v>372750.22</v>
      </c>
      <c r="D5" s="60">
        <v>41542.01</v>
      </c>
      <c r="E5" s="56" t="s">
        <v>216</v>
      </c>
      <c r="F5" s="60">
        <v>0.119449</v>
      </c>
      <c r="G5" s="60">
        <v>44524.5</v>
      </c>
      <c r="H5" s="56" t="s">
        <v>36</v>
      </c>
    </row>
    <row r="6" spans="1:8" x14ac:dyDescent="0.2">
      <c r="A6" s="56" t="s">
        <v>173</v>
      </c>
      <c r="B6" s="56" t="s">
        <v>174</v>
      </c>
      <c r="C6" s="59">
        <v>118000</v>
      </c>
      <c r="D6" s="60">
        <v>956401.03</v>
      </c>
      <c r="E6" s="56" t="s">
        <v>20</v>
      </c>
      <c r="F6" s="60">
        <v>12.047874999999999</v>
      </c>
      <c r="G6" s="60">
        <v>1421649.21</v>
      </c>
      <c r="H6" s="56" t="s">
        <v>36</v>
      </c>
    </row>
    <row r="7" spans="1:8" x14ac:dyDescent="0.2">
      <c r="A7" s="56" t="s">
        <v>219</v>
      </c>
      <c r="B7" s="56" t="s">
        <v>220</v>
      </c>
      <c r="C7" s="59">
        <v>53225</v>
      </c>
      <c r="D7" s="60">
        <v>1067159.77</v>
      </c>
      <c r="E7" s="56" t="s">
        <v>19</v>
      </c>
      <c r="F7" s="60">
        <v>27.382148000000001</v>
      </c>
      <c r="G7" s="60">
        <v>1457414.82</v>
      </c>
      <c r="H7" s="56" t="s">
        <v>36</v>
      </c>
    </row>
    <row r="8" spans="1:8" x14ac:dyDescent="0.2">
      <c r="A8" s="56" t="s">
        <v>233</v>
      </c>
      <c r="B8" s="56" t="s">
        <v>234</v>
      </c>
      <c r="C8" s="59">
        <v>13600</v>
      </c>
      <c r="D8" s="60">
        <v>918873.64</v>
      </c>
      <c r="E8" s="56" t="s">
        <v>20</v>
      </c>
      <c r="F8" s="60">
        <v>76.300273000000004</v>
      </c>
      <c r="G8" s="60">
        <v>1037683.71</v>
      </c>
      <c r="H8" s="56" t="s">
        <v>36</v>
      </c>
    </row>
    <row r="9" spans="1:8" x14ac:dyDescent="0.2">
      <c r="A9" s="56" t="s">
        <v>273</v>
      </c>
      <c r="B9" s="56" t="s">
        <v>274</v>
      </c>
      <c r="C9" s="59">
        <v>135719</v>
      </c>
      <c r="D9" s="60">
        <v>883705.23</v>
      </c>
      <c r="E9" s="56" t="s">
        <v>36</v>
      </c>
      <c r="F9" s="60">
        <v>6.25</v>
      </c>
      <c r="G9" s="60">
        <v>848243.75</v>
      </c>
      <c r="H9" s="56" t="s">
        <v>36</v>
      </c>
    </row>
    <row r="10" spans="1:8" x14ac:dyDescent="0.2">
      <c r="A10" s="56" t="s">
        <v>244</v>
      </c>
      <c r="B10" s="56" t="s">
        <v>245</v>
      </c>
      <c r="C10" s="59">
        <v>29596</v>
      </c>
      <c r="D10" s="60">
        <v>673778.04</v>
      </c>
      <c r="E10" s="56" t="s">
        <v>36</v>
      </c>
      <c r="F10" s="60">
        <v>35.01</v>
      </c>
      <c r="G10" s="60">
        <v>1036155.96</v>
      </c>
      <c r="H10" s="56" t="s">
        <v>36</v>
      </c>
    </row>
    <row r="11" spans="1:8" x14ac:dyDescent="0.2">
      <c r="A11" s="56" t="s">
        <v>263</v>
      </c>
      <c r="B11" s="56" t="s">
        <v>264</v>
      </c>
      <c r="C11" s="59">
        <v>14596</v>
      </c>
      <c r="D11" s="60">
        <v>958553.82</v>
      </c>
      <c r="E11" s="56" t="s">
        <v>36</v>
      </c>
      <c r="F11" s="60">
        <v>119.68</v>
      </c>
      <c r="G11" s="60">
        <v>1746849.28</v>
      </c>
      <c r="H11" s="56" t="s">
        <v>36</v>
      </c>
    </row>
    <row r="12" spans="1:8" x14ac:dyDescent="0.2">
      <c r="A12" s="56" t="s">
        <v>208</v>
      </c>
      <c r="B12" s="56" t="s">
        <v>209</v>
      </c>
      <c r="C12" s="59">
        <v>26789</v>
      </c>
      <c r="D12" s="60">
        <v>470215.13</v>
      </c>
      <c r="E12" s="56" t="s">
        <v>36</v>
      </c>
      <c r="F12" s="60">
        <v>20.440000000000001</v>
      </c>
      <c r="G12" s="60">
        <v>547567.16</v>
      </c>
      <c r="H12" s="56" t="s">
        <v>36</v>
      </c>
    </row>
    <row r="13" spans="1:8" x14ac:dyDescent="0.2">
      <c r="A13" s="56" t="s">
        <v>214</v>
      </c>
      <c r="B13" s="56" t="s">
        <v>20</v>
      </c>
      <c r="C13" s="59">
        <v>8904800</v>
      </c>
      <c r="D13" s="60">
        <v>80204.070000000007</v>
      </c>
      <c r="E13" s="56" t="s">
        <v>20</v>
      </c>
      <c r="F13" s="60">
        <v>8.8000000000000005E-3</v>
      </c>
      <c r="G13" s="60">
        <v>78366.63</v>
      </c>
      <c r="H13" s="56" t="s">
        <v>36</v>
      </c>
    </row>
    <row r="14" spans="1:8" x14ac:dyDescent="0.2">
      <c r="A14" s="56" t="s">
        <v>217</v>
      </c>
      <c r="B14" s="56" t="s">
        <v>218</v>
      </c>
      <c r="C14" s="59">
        <v>11344</v>
      </c>
      <c r="D14" s="60">
        <v>970135.78</v>
      </c>
      <c r="E14" s="56" t="s">
        <v>19</v>
      </c>
      <c r="F14" s="60">
        <v>106.208484</v>
      </c>
      <c r="G14" s="60">
        <v>1204829.04</v>
      </c>
      <c r="H14" s="56" t="s">
        <v>36</v>
      </c>
    </row>
    <row r="15" spans="1:8" x14ac:dyDescent="0.2">
      <c r="A15" s="56" t="s">
        <v>194</v>
      </c>
      <c r="B15" s="56" t="s">
        <v>195</v>
      </c>
      <c r="C15" s="59">
        <v>95122</v>
      </c>
      <c r="D15" s="60">
        <v>922586.01</v>
      </c>
      <c r="E15" s="56" t="s">
        <v>36</v>
      </c>
      <c r="F15" s="60">
        <v>23.57</v>
      </c>
      <c r="G15" s="60">
        <v>2242025.54</v>
      </c>
      <c r="H15" s="56" t="s">
        <v>36</v>
      </c>
    </row>
    <row r="16" spans="1:8" x14ac:dyDescent="0.2">
      <c r="A16" s="56" t="s">
        <v>196</v>
      </c>
      <c r="B16" s="56" t="s">
        <v>197</v>
      </c>
      <c r="C16" s="59">
        <v>41226</v>
      </c>
      <c r="D16" s="60">
        <v>1340484.27</v>
      </c>
      <c r="E16" s="56" t="s">
        <v>36</v>
      </c>
      <c r="F16" s="60">
        <v>43.41</v>
      </c>
      <c r="G16" s="60">
        <v>1789620.66</v>
      </c>
      <c r="H16" s="56" t="s">
        <v>36</v>
      </c>
    </row>
    <row r="17" spans="1:8" x14ac:dyDescent="0.2">
      <c r="A17" s="56" t="s">
        <v>253</v>
      </c>
      <c r="B17" s="56" t="s">
        <v>254</v>
      </c>
      <c r="C17" s="59">
        <v>6300</v>
      </c>
      <c r="D17" s="60">
        <v>953629.32</v>
      </c>
      <c r="E17" s="56" t="s">
        <v>230</v>
      </c>
      <c r="F17" s="60">
        <v>157.80497600000001</v>
      </c>
      <c r="G17" s="60">
        <v>994171.35</v>
      </c>
      <c r="H17" s="56" t="s">
        <v>36</v>
      </c>
    </row>
    <row r="18" spans="1:8" x14ac:dyDescent="0.2">
      <c r="A18" s="56" t="s">
        <v>226</v>
      </c>
      <c r="B18" s="56" t="s">
        <v>227</v>
      </c>
      <c r="C18" s="59">
        <v>39596</v>
      </c>
      <c r="D18" s="60">
        <v>1180904.24</v>
      </c>
      <c r="E18" s="56" t="s">
        <v>213</v>
      </c>
      <c r="F18" s="60">
        <v>31.140443999999999</v>
      </c>
      <c r="G18" s="60">
        <v>1233037.02</v>
      </c>
      <c r="H18" s="56" t="s">
        <v>36</v>
      </c>
    </row>
    <row r="19" spans="1:8" x14ac:dyDescent="0.2">
      <c r="A19" s="56" t="s">
        <v>280</v>
      </c>
      <c r="B19" s="56" t="s">
        <v>281</v>
      </c>
      <c r="C19" s="59">
        <v>16274</v>
      </c>
      <c r="D19" s="60">
        <v>1279439.1299999999</v>
      </c>
      <c r="E19" s="56" t="s">
        <v>36</v>
      </c>
      <c r="F19" s="60">
        <v>118.86</v>
      </c>
      <c r="G19" s="60">
        <v>1934327.64</v>
      </c>
      <c r="H19" s="56" t="s">
        <v>36</v>
      </c>
    </row>
    <row r="20" spans="1:8" x14ac:dyDescent="0.2">
      <c r="A20" s="56" t="s">
        <v>204</v>
      </c>
      <c r="B20" s="56" t="s">
        <v>205</v>
      </c>
      <c r="C20" s="59">
        <v>30180</v>
      </c>
      <c r="D20" s="60">
        <v>540325.93000000005</v>
      </c>
      <c r="E20" s="56" t="s">
        <v>36</v>
      </c>
      <c r="F20" s="60">
        <v>19.484999999999999</v>
      </c>
      <c r="G20" s="60">
        <v>588057.30000000005</v>
      </c>
      <c r="H20" s="56" t="s">
        <v>36</v>
      </c>
    </row>
    <row r="21" spans="1:8" x14ac:dyDescent="0.2">
      <c r="A21" s="56" t="s">
        <v>337</v>
      </c>
      <c r="B21" s="56" t="s">
        <v>284</v>
      </c>
      <c r="C21" s="59">
        <v>74342</v>
      </c>
      <c r="D21" s="60">
        <v>783723.94</v>
      </c>
      <c r="E21" s="56" t="s">
        <v>36</v>
      </c>
      <c r="F21" s="60">
        <v>13.022</v>
      </c>
      <c r="G21" s="60">
        <v>968081.52</v>
      </c>
      <c r="H21" s="56" t="s">
        <v>36</v>
      </c>
    </row>
    <row r="22" spans="1:8" x14ac:dyDescent="0.2">
      <c r="A22" s="56" t="s">
        <v>167</v>
      </c>
      <c r="B22" s="56" t="s">
        <v>168</v>
      </c>
      <c r="C22" s="59">
        <v>5607</v>
      </c>
      <c r="D22" s="60">
        <v>434901.51</v>
      </c>
      <c r="E22" s="56" t="s">
        <v>36</v>
      </c>
      <c r="F22" s="60">
        <v>85.82</v>
      </c>
      <c r="G22" s="60">
        <v>481192.74</v>
      </c>
      <c r="H22" s="56" t="s">
        <v>36</v>
      </c>
    </row>
    <row r="23" spans="1:8" x14ac:dyDescent="0.2">
      <c r="A23" s="56" t="s">
        <v>169</v>
      </c>
      <c r="B23" s="56" t="s">
        <v>170</v>
      </c>
      <c r="C23" s="59">
        <v>27647</v>
      </c>
      <c r="D23" s="60">
        <v>1367701.97</v>
      </c>
      <c r="E23" s="56" t="s">
        <v>36</v>
      </c>
      <c r="F23" s="60">
        <v>53.14</v>
      </c>
      <c r="G23" s="60">
        <v>1469161.58</v>
      </c>
      <c r="H23" s="56" t="s">
        <v>36</v>
      </c>
    </row>
    <row r="24" spans="1:8" x14ac:dyDescent="0.2">
      <c r="A24" s="56" t="s">
        <v>338</v>
      </c>
      <c r="B24" s="56" t="s">
        <v>319</v>
      </c>
      <c r="C24" s="59">
        <v>-6909.44</v>
      </c>
      <c r="D24" s="60">
        <v>-5383.49</v>
      </c>
      <c r="E24" s="56" t="s">
        <v>319</v>
      </c>
      <c r="F24" s="60">
        <v>0.77573499999999995</v>
      </c>
      <c r="G24" s="60">
        <v>-5359.89</v>
      </c>
      <c r="H24" s="56" t="s">
        <v>36</v>
      </c>
    </row>
    <row r="25" spans="1:8" x14ac:dyDescent="0.2">
      <c r="A25" s="56" t="s">
        <v>248</v>
      </c>
      <c r="B25" s="56" t="s">
        <v>230</v>
      </c>
      <c r="C25" s="59">
        <v>3926.87</v>
      </c>
      <c r="D25" s="60">
        <v>4026.32</v>
      </c>
      <c r="E25" s="56" t="s">
        <v>230</v>
      </c>
      <c r="F25" s="60">
        <v>1.0032099999999999</v>
      </c>
      <c r="G25" s="60">
        <v>3939.48</v>
      </c>
      <c r="H25" s="56" t="s">
        <v>36</v>
      </c>
    </row>
    <row r="26" spans="1:8" x14ac:dyDescent="0.2">
      <c r="A26" s="56" t="s">
        <v>231</v>
      </c>
      <c r="B26" s="56" t="s">
        <v>232</v>
      </c>
      <c r="C26" s="59">
        <v>36100</v>
      </c>
      <c r="D26" s="60">
        <v>1369074.29</v>
      </c>
      <c r="E26" s="56" t="s">
        <v>20</v>
      </c>
      <c r="F26" s="60">
        <v>34.216315999999999</v>
      </c>
      <c r="G26" s="60">
        <v>1235209.01</v>
      </c>
      <c r="H26" s="56" t="s">
        <v>36</v>
      </c>
    </row>
    <row r="27" spans="1:8" x14ac:dyDescent="0.2">
      <c r="A27" s="56" t="s">
        <v>251</v>
      </c>
      <c r="B27" s="56" t="s">
        <v>252</v>
      </c>
      <c r="C27" s="59">
        <v>136245</v>
      </c>
      <c r="D27" s="60">
        <v>757474.62</v>
      </c>
      <c r="E27" s="56" t="s">
        <v>36</v>
      </c>
      <c r="F27" s="60">
        <v>4.8899999999999997</v>
      </c>
      <c r="G27" s="60">
        <v>666238.05000000005</v>
      </c>
      <c r="H27" s="56" t="s">
        <v>36</v>
      </c>
    </row>
    <row r="28" spans="1:8" x14ac:dyDescent="0.2">
      <c r="A28" s="56" t="s">
        <v>200</v>
      </c>
      <c r="B28" s="56" t="s">
        <v>201</v>
      </c>
      <c r="C28" s="59">
        <v>35380</v>
      </c>
      <c r="D28" s="60">
        <v>614808.67000000004</v>
      </c>
      <c r="E28" s="56" t="s">
        <v>36</v>
      </c>
      <c r="F28" s="60">
        <v>16.27</v>
      </c>
      <c r="G28" s="60">
        <v>575632.6</v>
      </c>
      <c r="H28" s="56" t="s">
        <v>36</v>
      </c>
    </row>
    <row r="29" spans="1:8" x14ac:dyDescent="0.2">
      <c r="A29" s="56" t="s">
        <v>190</v>
      </c>
      <c r="B29" s="56" t="s">
        <v>191</v>
      </c>
      <c r="C29" s="59">
        <v>69969</v>
      </c>
      <c r="D29" s="60">
        <v>1499138.25</v>
      </c>
      <c r="E29" s="56" t="s">
        <v>36</v>
      </c>
      <c r="F29" s="60">
        <v>22.84</v>
      </c>
      <c r="G29" s="60">
        <v>1598091.96</v>
      </c>
      <c r="H29" s="56" t="s">
        <v>36</v>
      </c>
    </row>
    <row r="30" spans="1:8" x14ac:dyDescent="0.2">
      <c r="A30" s="56" t="s">
        <v>212</v>
      </c>
      <c r="B30" s="56" t="s">
        <v>213</v>
      </c>
      <c r="C30" s="59">
        <v>8613.4699999999993</v>
      </c>
      <c r="D30" s="60">
        <v>11153.02</v>
      </c>
      <c r="E30" s="56" t="s">
        <v>213</v>
      </c>
      <c r="F30" s="60">
        <v>1.3279510000000001</v>
      </c>
      <c r="G30" s="60">
        <v>11438.26</v>
      </c>
      <c r="H30" s="56" t="s">
        <v>36</v>
      </c>
    </row>
    <row r="31" spans="1:8" x14ac:dyDescent="0.2">
      <c r="A31" s="56" t="s">
        <v>277</v>
      </c>
      <c r="B31" s="56" t="s">
        <v>181</v>
      </c>
      <c r="C31" s="59">
        <v>14756.21</v>
      </c>
      <c r="D31" s="60">
        <v>11504.3</v>
      </c>
      <c r="E31" s="56" t="s">
        <v>181</v>
      </c>
      <c r="F31" s="60">
        <v>0.76675000000000004</v>
      </c>
      <c r="G31" s="60">
        <v>11314.32</v>
      </c>
      <c r="H31" s="56" t="s">
        <v>36</v>
      </c>
    </row>
    <row r="32" spans="1:8" x14ac:dyDescent="0.2">
      <c r="A32" s="56" t="s">
        <v>278</v>
      </c>
      <c r="B32" s="56" t="s">
        <v>279</v>
      </c>
      <c r="C32" s="59">
        <v>31924</v>
      </c>
      <c r="D32" s="60">
        <v>748801.18</v>
      </c>
      <c r="E32" s="56" t="s">
        <v>216</v>
      </c>
      <c r="F32" s="60">
        <v>24.821424</v>
      </c>
      <c r="G32" s="60">
        <v>792399.15</v>
      </c>
      <c r="H32" s="56" t="s">
        <v>36</v>
      </c>
    </row>
    <row r="33" spans="1:8" x14ac:dyDescent="0.2">
      <c r="A33" s="56" t="s">
        <v>249</v>
      </c>
      <c r="B33" s="56" t="s">
        <v>250</v>
      </c>
      <c r="C33" s="59">
        <v>13900</v>
      </c>
      <c r="D33" s="60">
        <v>519934.8</v>
      </c>
      <c r="E33" s="56" t="s">
        <v>20</v>
      </c>
      <c r="F33" s="60">
        <v>47.434655999999997</v>
      </c>
      <c r="G33" s="60">
        <v>659341.72</v>
      </c>
      <c r="H33" s="56" t="s">
        <v>36</v>
      </c>
    </row>
    <row r="34" spans="1:8" x14ac:dyDescent="0.2">
      <c r="A34" s="56" t="s">
        <v>255</v>
      </c>
      <c r="B34" s="56" t="s">
        <v>256</v>
      </c>
      <c r="C34" s="59">
        <v>67361</v>
      </c>
      <c r="D34" s="60">
        <v>448899.67</v>
      </c>
      <c r="E34" s="56" t="s">
        <v>36</v>
      </c>
      <c r="F34" s="60">
        <v>5.64</v>
      </c>
      <c r="G34" s="60">
        <v>379916.04</v>
      </c>
      <c r="H34" s="56" t="s">
        <v>36</v>
      </c>
    </row>
    <row r="35" spans="1:8" x14ac:dyDescent="0.2">
      <c r="A35" s="56" t="s">
        <v>257</v>
      </c>
      <c r="B35" s="56" t="s">
        <v>258</v>
      </c>
      <c r="C35" s="59">
        <v>38400</v>
      </c>
      <c r="D35" s="60">
        <v>734181.71</v>
      </c>
      <c r="E35" s="56" t="s">
        <v>20</v>
      </c>
      <c r="F35" s="60">
        <v>23.726129</v>
      </c>
      <c r="G35" s="60">
        <v>911083.34</v>
      </c>
      <c r="H35" s="56" t="s">
        <v>36</v>
      </c>
    </row>
    <row r="36" spans="1:8" x14ac:dyDescent="0.2">
      <c r="A36" s="56" t="s">
        <v>271</v>
      </c>
      <c r="B36" s="56" t="s">
        <v>272</v>
      </c>
      <c r="C36" s="59">
        <v>53517</v>
      </c>
      <c r="D36" s="60">
        <v>1304906.05</v>
      </c>
      <c r="E36" s="56" t="s">
        <v>36</v>
      </c>
      <c r="F36" s="60">
        <v>35.83</v>
      </c>
      <c r="G36" s="60">
        <v>1917514.11</v>
      </c>
      <c r="H36" s="56" t="s">
        <v>36</v>
      </c>
    </row>
    <row r="37" spans="1:8" x14ac:dyDescent="0.2">
      <c r="A37" s="56" t="s">
        <v>242</v>
      </c>
      <c r="B37" s="56" t="s">
        <v>243</v>
      </c>
      <c r="C37" s="59">
        <v>77692</v>
      </c>
      <c r="D37" s="60">
        <v>615186.98</v>
      </c>
      <c r="E37" s="56" t="s">
        <v>36</v>
      </c>
      <c r="F37" s="60">
        <v>14.9</v>
      </c>
      <c r="G37" s="60">
        <v>1157610.8</v>
      </c>
      <c r="H37" s="56" t="s">
        <v>36</v>
      </c>
    </row>
    <row r="38" spans="1:8" x14ac:dyDescent="0.2">
      <c r="A38" s="56" t="s">
        <v>282</v>
      </c>
      <c r="B38" s="56" t="s">
        <v>283</v>
      </c>
      <c r="C38" s="59">
        <v>2300</v>
      </c>
      <c r="D38" s="60">
        <v>47335.48</v>
      </c>
      <c r="E38" s="56" t="s">
        <v>36</v>
      </c>
      <c r="F38" s="60">
        <v>5.65</v>
      </c>
      <c r="G38" s="60">
        <v>12995</v>
      </c>
      <c r="H38" s="56" t="s">
        <v>36</v>
      </c>
    </row>
    <row r="39" spans="1:8" x14ac:dyDescent="0.2">
      <c r="A39" s="56" t="s">
        <v>210</v>
      </c>
      <c r="B39" s="56" t="s">
        <v>211</v>
      </c>
      <c r="C39" s="59">
        <v>20760</v>
      </c>
      <c r="D39" s="60">
        <v>678771.21</v>
      </c>
      <c r="E39" s="56" t="s">
        <v>36</v>
      </c>
      <c r="F39" s="60">
        <v>34.979999999999997</v>
      </c>
      <c r="G39" s="60">
        <v>726184.8</v>
      </c>
      <c r="H39" s="56" t="s">
        <v>36</v>
      </c>
    </row>
    <row r="40" spans="1:8" x14ac:dyDescent="0.2">
      <c r="A40" s="56" t="s">
        <v>235</v>
      </c>
      <c r="B40" s="56" t="s">
        <v>36</v>
      </c>
      <c r="C40" s="59">
        <v>5373.41</v>
      </c>
      <c r="D40" s="60">
        <v>5373.41</v>
      </c>
      <c r="E40" s="56" t="s">
        <v>36</v>
      </c>
      <c r="F40" s="60">
        <v>1</v>
      </c>
      <c r="G40" s="60">
        <v>5373.41</v>
      </c>
      <c r="H40" s="56" t="s">
        <v>36</v>
      </c>
    </row>
    <row r="41" spans="1:8" x14ac:dyDescent="0.2">
      <c r="A41" s="56" t="s">
        <v>222</v>
      </c>
      <c r="B41" s="56" t="s">
        <v>223</v>
      </c>
      <c r="C41" s="59">
        <v>13734</v>
      </c>
      <c r="D41" s="60">
        <v>1154331.31</v>
      </c>
      <c r="E41" s="56" t="s">
        <v>36</v>
      </c>
      <c r="F41" s="60">
        <v>117.71</v>
      </c>
      <c r="G41" s="60">
        <v>1616629.14</v>
      </c>
      <c r="H41" s="56" t="s">
        <v>36</v>
      </c>
    </row>
    <row r="42" spans="1:8" x14ac:dyDescent="0.2">
      <c r="A42" s="56" t="s">
        <v>198</v>
      </c>
      <c r="B42" s="56" t="s">
        <v>199</v>
      </c>
      <c r="C42" s="59">
        <v>66063</v>
      </c>
      <c r="D42" s="60">
        <v>708276.87</v>
      </c>
      <c r="E42" s="56" t="s">
        <v>36</v>
      </c>
      <c r="F42" s="60">
        <v>11.7</v>
      </c>
      <c r="G42" s="60">
        <v>772937.1</v>
      </c>
      <c r="H42" s="56" t="s">
        <v>36</v>
      </c>
    </row>
    <row r="43" spans="1:8" x14ac:dyDescent="0.2">
      <c r="A43" s="56" t="s">
        <v>177</v>
      </c>
      <c r="B43" s="56" t="s">
        <v>178</v>
      </c>
      <c r="C43" s="59">
        <v>25958</v>
      </c>
      <c r="D43" s="60">
        <v>1055991.24</v>
      </c>
      <c r="E43" s="56" t="s">
        <v>36</v>
      </c>
      <c r="F43" s="60">
        <v>52.64</v>
      </c>
      <c r="G43" s="60">
        <v>1366429.12</v>
      </c>
      <c r="H43" s="56" t="s">
        <v>36</v>
      </c>
    </row>
    <row r="44" spans="1:8" x14ac:dyDescent="0.2">
      <c r="A44" s="56" t="s">
        <v>228</v>
      </c>
      <c r="B44" s="56" t="s">
        <v>229</v>
      </c>
      <c r="C44" s="59">
        <v>18000</v>
      </c>
      <c r="D44" s="60">
        <v>946195.59</v>
      </c>
      <c r="E44" s="56" t="s">
        <v>230</v>
      </c>
      <c r="F44" s="60">
        <v>59.189405999999998</v>
      </c>
      <c r="G44" s="60">
        <v>1065409.31</v>
      </c>
      <c r="H44" s="56" t="s">
        <v>36</v>
      </c>
    </row>
    <row r="45" spans="1:8" x14ac:dyDescent="0.2">
      <c r="A45" s="56" t="s">
        <v>179</v>
      </c>
      <c r="B45" s="56" t="s">
        <v>180</v>
      </c>
      <c r="C45" s="59">
        <v>59863</v>
      </c>
      <c r="D45" s="60">
        <v>515852.82</v>
      </c>
      <c r="E45" s="56" t="s">
        <v>181</v>
      </c>
      <c r="F45" s="60">
        <v>11.999637999999999</v>
      </c>
      <c r="G45" s="60">
        <v>718334.34</v>
      </c>
      <c r="H45" s="56" t="s">
        <v>36</v>
      </c>
    </row>
    <row r="46" spans="1:8" x14ac:dyDescent="0.2">
      <c r="A46" s="56" t="s">
        <v>265</v>
      </c>
      <c r="B46" s="56" t="s">
        <v>266</v>
      </c>
      <c r="C46" s="59">
        <v>25352</v>
      </c>
      <c r="D46" s="60">
        <v>1103037.8600000001</v>
      </c>
      <c r="E46" s="56" t="s">
        <v>36</v>
      </c>
      <c r="F46" s="60">
        <v>41.51</v>
      </c>
      <c r="G46" s="60">
        <v>1052361.52</v>
      </c>
      <c r="H46" s="56" t="s">
        <v>36</v>
      </c>
    </row>
    <row r="47" spans="1:8" x14ac:dyDescent="0.2">
      <c r="A47" s="56" t="s">
        <v>285</v>
      </c>
      <c r="B47" s="56" t="s">
        <v>286</v>
      </c>
      <c r="C47" s="59">
        <v>11214</v>
      </c>
      <c r="D47" s="60">
        <v>377149.52</v>
      </c>
      <c r="E47" s="56" t="s">
        <v>36</v>
      </c>
      <c r="F47" s="60">
        <v>81</v>
      </c>
      <c r="G47" s="60">
        <v>908334</v>
      </c>
      <c r="H47" s="56" t="s">
        <v>36</v>
      </c>
    </row>
    <row r="48" spans="1:8" x14ac:dyDescent="0.2">
      <c r="A48" s="56" t="s">
        <v>171</v>
      </c>
      <c r="B48" s="56" t="s">
        <v>172</v>
      </c>
      <c r="C48" s="59">
        <v>31950</v>
      </c>
      <c r="D48" s="60">
        <v>466108.48</v>
      </c>
      <c r="E48" s="56" t="s">
        <v>36</v>
      </c>
      <c r="F48" s="60">
        <v>15.72</v>
      </c>
      <c r="G48" s="60">
        <v>502254</v>
      </c>
      <c r="H48" s="56" t="s">
        <v>36</v>
      </c>
    </row>
    <row r="49" spans="1:8" x14ac:dyDescent="0.2">
      <c r="A49" s="56" t="s">
        <v>188</v>
      </c>
      <c r="B49" s="56" t="s">
        <v>189</v>
      </c>
      <c r="C49" s="59">
        <v>52706</v>
      </c>
      <c r="D49" s="60">
        <v>809396.04</v>
      </c>
      <c r="E49" s="56" t="s">
        <v>36</v>
      </c>
      <c r="F49" s="60">
        <v>17.71</v>
      </c>
      <c r="G49" s="60">
        <v>933423.26</v>
      </c>
      <c r="H49" s="56" t="s">
        <v>36</v>
      </c>
    </row>
    <row r="50" spans="1:8" x14ac:dyDescent="0.2">
      <c r="A50" s="56" t="s">
        <v>267</v>
      </c>
      <c r="B50" s="56" t="s">
        <v>268</v>
      </c>
      <c r="C50" s="59">
        <v>106129</v>
      </c>
      <c r="D50" s="60">
        <v>1249514.17</v>
      </c>
      <c r="E50" s="56" t="s">
        <v>181</v>
      </c>
      <c r="F50" s="60">
        <v>12.145320999999999</v>
      </c>
      <c r="G50" s="60">
        <v>1288970.73</v>
      </c>
      <c r="H50" s="56" t="s">
        <v>36</v>
      </c>
    </row>
    <row r="51" spans="1:8" x14ac:dyDescent="0.2">
      <c r="A51" s="56" t="s">
        <v>192</v>
      </c>
      <c r="B51" s="56" t="s">
        <v>193</v>
      </c>
      <c r="C51" s="59">
        <v>22900</v>
      </c>
      <c r="D51" s="60">
        <v>799104.8</v>
      </c>
      <c r="E51" s="56" t="s">
        <v>20</v>
      </c>
      <c r="F51" s="60">
        <v>41.802340999999998</v>
      </c>
      <c r="G51" s="60">
        <v>957273.61</v>
      </c>
      <c r="H51" s="56" t="s">
        <v>36</v>
      </c>
    </row>
    <row r="52" spans="1:8" x14ac:dyDescent="0.2">
      <c r="A52" s="56" t="s">
        <v>236</v>
      </c>
      <c r="B52" s="56" t="s">
        <v>237</v>
      </c>
      <c r="C52" s="59">
        <v>10100</v>
      </c>
      <c r="D52" s="60">
        <v>946033</v>
      </c>
      <c r="E52" s="56" t="s">
        <v>36</v>
      </c>
      <c r="F52" s="60">
        <v>114.2</v>
      </c>
      <c r="G52" s="60">
        <v>1153420</v>
      </c>
      <c r="H52" s="56" t="s">
        <v>36</v>
      </c>
    </row>
    <row r="53" spans="1:8" x14ac:dyDescent="0.2">
      <c r="A53" s="56" t="s">
        <v>269</v>
      </c>
      <c r="B53" s="56" t="s">
        <v>270</v>
      </c>
      <c r="C53" s="59">
        <v>6754</v>
      </c>
      <c r="D53" s="60">
        <v>1211163.8600000001</v>
      </c>
      <c r="E53" s="56" t="s">
        <v>230</v>
      </c>
      <c r="F53" s="60">
        <v>265.85072200000002</v>
      </c>
      <c r="G53" s="60">
        <v>1795555.78</v>
      </c>
      <c r="H53" s="56" t="s">
        <v>36</v>
      </c>
    </row>
    <row r="54" spans="1:8" x14ac:dyDescent="0.2">
      <c r="A54" s="56" t="s">
        <v>238</v>
      </c>
      <c r="B54" s="56" t="s">
        <v>239</v>
      </c>
      <c r="C54" s="59">
        <v>33623</v>
      </c>
      <c r="D54" s="60">
        <v>645299.34</v>
      </c>
      <c r="E54" s="56" t="s">
        <v>213</v>
      </c>
      <c r="F54" s="60">
        <v>20.862106000000001</v>
      </c>
      <c r="G54" s="60">
        <v>701446.58</v>
      </c>
      <c r="H54" s="56" t="s">
        <v>36</v>
      </c>
    </row>
    <row r="55" spans="1:8" x14ac:dyDescent="0.2">
      <c r="A55" s="56" t="s">
        <v>240</v>
      </c>
      <c r="B55" s="56" t="s">
        <v>241</v>
      </c>
      <c r="C55" s="59">
        <v>12661</v>
      </c>
      <c r="D55" s="60">
        <v>857822.5</v>
      </c>
      <c r="E55" s="56" t="s">
        <v>36</v>
      </c>
      <c r="F55" s="60">
        <v>97.48</v>
      </c>
      <c r="G55" s="60">
        <v>1234194.28</v>
      </c>
      <c r="H55" s="56" t="s">
        <v>36</v>
      </c>
    </row>
    <row r="56" spans="1:8" x14ac:dyDescent="0.2">
      <c r="A56" s="56" t="s">
        <v>182</v>
      </c>
      <c r="B56" s="56" t="s">
        <v>183</v>
      </c>
      <c r="C56" s="59">
        <v>45445</v>
      </c>
      <c r="D56" s="60">
        <v>740951.57</v>
      </c>
      <c r="E56" s="56" t="s">
        <v>36</v>
      </c>
      <c r="F56" s="60">
        <v>23.65</v>
      </c>
      <c r="G56" s="60">
        <v>1074774.25</v>
      </c>
      <c r="H56" s="56" t="s">
        <v>36</v>
      </c>
    </row>
    <row r="57" spans="1:8" x14ac:dyDescent="0.2">
      <c r="A57" s="56" t="s">
        <v>202</v>
      </c>
      <c r="B57" s="56" t="s">
        <v>203</v>
      </c>
      <c r="C57" s="59">
        <v>23370</v>
      </c>
      <c r="D57" s="60">
        <v>1045365.85</v>
      </c>
      <c r="E57" s="56" t="s">
        <v>36</v>
      </c>
      <c r="F57" s="60">
        <v>55.59</v>
      </c>
      <c r="G57" s="60">
        <v>1299138.3</v>
      </c>
      <c r="H57" s="56" t="s">
        <v>36</v>
      </c>
    </row>
    <row r="58" spans="1:8" x14ac:dyDescent="0.2">
      <c r="A58" s="56" t="s">
        <v>221</v>
      </c>
      <c r="B58" s="56" t="s">
        <v>19</v>
      </c>
      <c r="C58" s="59">
        <v>67649.33</v>
      </c>
      <c r="D58" s="60">
        <v>74712.87</v>
      </c>
      <c r="E58" s="56" t="s">
        <v>19</v>
      </c>
      <c r="F58" s="60">
        <v>1.1649499999999999</v>
      </c>
      <c r="G58" s="60">
        <v>78808.08</v>
      </c>
      <c r="H58" s="56" t="s">
        <v>36</v>
      </c>
    </row>
    <row r="59" spans="1:8" x14ac:dyDescent="0.2">
      <c r="A59" s="56" t="s">
        <v>261</v>
      </c>
      <c r="B59" s="56" t="s">
        <v>262</v>
      </c>
      <c r="C59" s="59">
        <v>27783</v>
      </c>
      <c r="D59" s="60">
        <v>1041837.72</v>
      </c>
      <c r="E59" s="56" t="s">
        <v>36</v>
      </c>
      <c r="F59" s="60">
        <v>53.39</v>
      </c>
      <c r="G59" s="60">
        <v>1483334.37</v>
      </c>
      <c r="H59" s="56" t="s">
        <v>36</v>
      </c>
    </row>
    <row r="60" spans="1:8" x14ac:dyDescent="0.2">
      <c r="A60" s="56" t="s">
        <v>206</v>
      </c>
      <c r="B60" s="56" t="s">
        <v>207</v>
      </c>
      <c r="C60" s="59">
        <v>20628</v>
      </c>
      <c r="D60" s="60">
        <v>1236741.32</v>
      </c>
      <c r="E60" s="56" t="s">
        <v>19</v>
      </c>
      <c r="F60" s="60">
        <v>67.683589999999995</v>
      </c>
      <c r="G60" s="60">
        <v>1396177.1</v>
      </c>
      <c r="H60" s="56" t="s">
        <v>36</v>
      </c>
    </row>
    <row r="61" spans="1:8" x14ac:dyDescent="0.2">
      <c r="A61" s="56" t="s">
        <v>312</v>
      </c>
      <c r="B61" s="56" t="s">
        <v>287</v>
      </c>
      <c r="C61" s="59">
        <v>45023</v>
      </c>
      <c r="D61" s="60">
        <v>976427.14</v>
      </c>
      <c r="E61" s="56" t="s">
        <v>36</v>
      </c>
      <c r="F61" s="60">
        <v>21.48</v>
      </c>
      <c r="G61" s="60">
        <v>967094.04</v>
      </c>
      <c r="H61" s="56" t="s">
        <v>36</v>
      </c>
    </row>
    <row r="62" spans="1:8" x14ac:dyDescent="0.2">
      <c r="A62" s="56" t="s">
        <v>275</v>
      </c>
      <c r="B62" s="56" t="s">
        <v>276</v>
      </c>
      <c r="C62" s="59">
        <v>13944</v>
      </c>
      <c r="D62" s="60">
        <v>1367877.11</v>
      </c>
      <c r="E62" s="56" t="s">
        <v>36</v>
      </c>
      <c r="F62" s="60">
        <v>148.62</v>
      </c>
      <c r="G62" s="60">
        <v>2072357.28</v>
      </c>
      <c r="H62" s="56" t="s">
        <v>36</v>
      </c>
    </row>
    <row r="63" spans="1:8" x14ac:dyDescent="0.2">
      <c r="A63" s="56" t="s">
        <v>186</v>
      </c>
      <c r="B63" s="56" t="s">
        <v>187</v>
      </c>
      <c r="C63" s="59">
        <v>43721</v>
      </c>
      <c r="D63" s="60">
        <v>951816.56</v>
      </c>
      <c r="E63" s="56" t="s">
        <v>19</v>
      </c>
      <c r="F63" s="60">
        <v>23.695080999999998</v>
      </c>
      <c r="G63" s="60">
        <v>1035972.65</v>
      </c>
      <c r="H63" s="56" t="s">
        <v>36</v>
      </c>
    </row>
    <row r="64" spans="1:8" x14ac:dyDescent="0.2">
      <c r="A64" s="56" t="s">
        <v>175</v>
      </c>
      <c r="B64" s="56" t="s">
        <v>176</v>
      </c>
      <c r="C64" s="59">
        <v>17000</v>
      </c>
      <c r="D64" s="60">
        <v>1532911.37</v>
      </c>
      <c r="E64" s="56" t="s">
        <v>20</v>
      </c>
      <c r="F64" s="60">
        <v>131.96339</v>
      </c>
      <c r="G64" s="60">
        <v>2243377.63</v>
      </c>
      <c r="H64" s="56" t="s">
        <v>36</v>
      </c>
    </row>
    <row r="65" spans="1:8" x14ac:dyDescent="0.2">
      <c r="A65" s="56" t="s">
        <v>224</v>
      </c>
      <c r="B65" s="56" t="s">
        <v>225</v>
      </c>
      <c r="C65" s="59">
        <v>40885</v>
      </c>
      <c r="D65" s="60">
        <v>1351842.11</v>
      </c>
      <c r="E65" s="56" t="s">
        <v>36</v>
      </c>
      <c r="F65" s="60">
        <v>38.26</v>
      </c>
      <c r="G65" s="60">
        <v>1564260.1</v>
      </c>
      <c r="H65" s="56" t="s">
        <v>36</v>
      </c>
    </row>
    <row r="66" spans="1:8" x14ac:dyDescent="0.2">
      <c r="A66" s="56" t="s">
        <v>259</v>
      </c>
      <c r="B66" s="56" t="s">
        <v>260</v>
      </c>
      <c r="C66" s="59">
        <v>22463</v>
      </c>
      <c r="D66" s="60">
        <v>1625671.05</v>
      </c>
      <c r="E66" s="56" t="s">
        <v>19</v>
      </c>
      <c r="F66" s="60">
        <v>77.830303999999998</v>
      </c>
      <c r="G66" s="60">
        <v>1748302.12</v>
      </c>
      <c r="H66" s="56" t="s">
        <v>36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zoomScale="90" zoomScaleNormal="90" workbookViewId="0">
      <selection activeCell="F20" sqref="F20"/>
    </sheetView>
  </sheetViews>
  <sheetFormatPr defaultRowHeight="12.75" x14ac:dyDescent="0.2"/>
  <cols>
    <col min="1" max="1" width="58.57031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54" t="s">
        <v>288</v>
      </c>
      <c r="B1" s="54" t="s">
        <v>158</v>
      </c>
      <c r="C1" s="52" t="s">
        <v>289</v>
      </c>
      <c r="D1" s="55" t="s">
        <v>290</v>
      </c>
      <c r="E1" s="54" t="s">
        <v>0</v>
      </c>
      <c r="F1" s="54" t="s">
        <v>291</v>
      </c>
      <c r="G1" s="52" t="s">
        <v>159</v>
      </c>
      <c r="H1" s="52" t="s">
        <v>292</v>
      </c>
      <c r="I1" s="52" t="s">
        <v>293</v>
      </c>
      <c r="J1" s="52" t="s">
        <v>294</v>
      </c>
      <c r="K1" s="52" t="s">
        <v>295</v>
      </c>
      <c r="L1" s="52" t="s">
        <v>296</v>
      </c>
      <c r="M1" s="54" t="s">
        <v>297</v>
      </c>
      <c r="N1" s="52" t="s">
        <v>298</v>
      </c>
      <c r="O1" s="54" t="s">
        <v>299</v>
      </c>
    </row>
    <row r="2" spans="1:15" x14ac:dyDescent="0.2">
      <c r="A2" s="56" t="s">
        <v>321</v>
      </c>
      <c r="B2" s="56" t="s">
        <v>272</v>
      </c>
      <c r="C2" s="57">
        <v>0.63414599999999999</v>
      </c>
      <c r="D2" s="58">
        <v>43005</v>
      </c>
      <c r="E2" s="56" t="s">
        <v>301</v>
      </c>
      <c r="F2" s="56" t="s">
        <v>302</v>
      </c>
      <c r="G2" s="59">
        <v>0</v>
      </c>
      <c r="H2" s="60">
        <v>0</v>
      </c>
      <c r="I2" s="60">
        <v>0</v>
      </c>
      <c r="J2" s="60">
        <v>0</v>
      </c>
      <c r="K2" s="60">
        <v>0</v>
      </c>
      <c r="L2" s="59">
        <v>0</v>
      </c>
      <c r="M2" s="56" t="s">
        <v>36</v>
      </c>
      <c r="N2" s="61">
        <v>35</v>
      </c>
      <c r="O2" s="56" t="s">
        <v>303</v>
      </c>
    </row>
    <row r="3" spans="1:15" x14ac:dyDescent="0.2">
      <c r="A3" s="56" t="s">
        <v>307</v>
      </c>
      <c r="B3" s="56" t="s">
        <v>308</v>
      </c>
      <c r="C3" s="57">
        <v>0.55000000000000004</v>
      </c>
      <c r="D3" s="58">
        <v>42696</v>
      </c>
      <c r="E3" s="56" t="s">
        <v>301</v>
      </c>
      <c r="F3" s="56" t="s">
        <v>302</v>
      </c>
      <c r="G3" s="59">
        <v>0</v>
      </c>
      <c r="H3" s="60">
        <v>0</v>
      </c>
      <c r="I3" s="60">
        <v>0</v>
      </c>
      <c r="J3" s="60">
        <v>0</v>
      </c>
      <c r="K3" s="60">
        <v>0</v>
      </c>
      <c r="L3" s="59">
        <v>0</v>
      </c>
      <c r="M3" s="56" t="s">
        <v>36</v>
      </c>
      <c r="N3" s="61">
        <v>344</v>
      </c>
      <c r="O3" s="56" t="s">
        <v>303</v>
      </c>
    </row>
    <row r="4" spans="1:15" x14ac:dyDescent="0.2">
      <c r="A4" s="56" t="s">
        <v>304</v>
      </c>
      <c r="B4" s="56" t="s">
        <v>247</v>
      </c>
      <c r="C4" s="57">
        <v>0.23161599999999999</v>
      </c>
      <c r="D4" s="58">
        <v>42794</v>
      </c>
      <c r="E4" s="56" t="s">
        <v>301</v>
      </c>
      <c r="F4" s="56" t="s">
        <v>302</v>
      </c>
      <c r="G4" s="59">
        <v>0</v>
      </c>
      <c r="H4" s="60">
        <v>0</v>
      </c>
      <c r="I4" s="60">
        <v>0</v>
      </c>
      <c r="J4" s="60">
        <v>0</v>
      </c>
      <c r="K4" s="60">
        <v>0</v>
      </c>
      <c r="L4" s="59">
        <v>0</v>
      </c>
      <c r="M4" s="56" t="s">
        <v>36</v>
      </c>
      <c r="N4" s="61">
        <v>246</v>
      </c>
      <c r="O4" s="56" t="s">
        <v>303</v>
      </c>
    </row>
    <row r="5" spans="1:15" x14ac:dyDescent="0.2">
      <c r="A5" s="56" t="s">
        <v>320</v>
      </c>
      <c r="B5" s="56">
        <v>655580009</v>
      </c>
      <c r="C5" s="57">
        <v>10</v>
      </c>
      <c r="D5" s="58">
        <v>43066</v>
      </c>
      <c r="E5" s="56" t="s">
        <v>301</v>
      </c>
      <c r="F5" s="56" t="s">
        <v>302</v>
      </c>
      <c r="G5" s="59">
        <v>22900</v>
      </c>
      <c r="H5" s="60">
        <v>2032.94</v>
      </c>
      <c r="I5" s="60">
        <v>0</v>
      </c>
      <c r="J5" s="60">
        <v>2032.94</v>
      </c>
      <c r="K5" s="60">
        <v>0</v>
      </c>
      <c r="L5" s="59">
        <v>0</v>
      </c>
      <c r="M5" s="56" t="s">
        <v>20</v>
      </c>
      <c r="N5" s="61">
        <v>0</v>
      </c>
      <c r="O5" s="56" t="s">
        <v>303</v>
      </c>
    </row>
    <row r="6" spans="1:15" x14ac:dyDescent="0.2">
      <c r="A6" s="56" t="s">
        <v>314</v>
      </c>
      <c r="B6" s="56">
        <v>635640006</v>
      </c>
      <c r="C6" s="57">
        <v>72</v>
      </c>
      <c r="D6" s="58">
        <v>43095</v>
      </c>
      <c r="E6" s="56" t="s">
        <v>301</v>
      </c>
      <c r="F6" s="56" t="s">
        <v>302</v>
      </c>
      <c r="G6" s="59">
        <v>36100</v>
      </c>
      <c r="H6" s="60">
        <v>23074.26</v>
      </c>
      <c r="I6" s="60">
        <v>0</v>
      </c>
      <c r="J6" s="60">
        <v>23074.26</v>
      </c>
      <c r="K6" s="60">
        <v>0</v>
      </c>
      <c r="L6" s="59">
        <v>0</v>
      </c>
      <c r="M6" s="56" t="s">
        <v>20</v>
      </c>
      <c r="N6" s="61">
        <v>0</v>
      </c>
      <c r="O6" s="56" t="s">
        <v>303</v>
      </c>
    </row>
    <row r="7" spans="1:15" x14ac:dyDescent="0.2">
      <c r="A7" s="56" t="s">
        <v>300</v>
      </c>
      <c r="B7" s="56" t="s">
        <v>195</v>
      </c>
      <c r="C7" s="57">
        <v>0.06</v>
      </c>
      <c r="D7" s="58">
        <v>42732</v>
      </c>
      <c r="E7" s="56" t="s">
        <v>301</v>
      </c>
      <c r="F7" s="56" t="s">
        <v>302</v>
      </c>
      <c r="G7" s="59">
        <v>0</v>
      </c>
      <c r="H7" s="60">
        <v>0</v>
      </c>
      <c r="I7" s="60">
        <v>0</v>
      </c>
      <c r="J7" s="60">
        <v>0</v>
      </c>
      <c r="K7" s="60">
        <v>0</v>
      </c>
      <c r="L7" s="59">
        <v>0</v>
      </c>
      <c r="M7" s="56" t="s">
        <v>36</v>
      </c>
      <c r="N7" s="61">
        <v>308</v>
      </c>
      <c r="O7" s="56" t="s">
        <v>303</v>
      </c>
    </row>
    <row r="8" spans="1:15" x14ac:dyDescent="0.2">
      <c r="A8" s="56" t="s">
        <v>315</v>
      </c>
      <c r="B8" s="56">
        <v>605460005</v>
      </c>
      <c r="C8" s="57">
        <v>12</v>
      </c>
      <c r="D8" s="58">
        <v>43095</v>
      </c>
      <c r="E8" s="56" t="s">
        <v>301</v>
      </c>
      <c r="F8" s="56" t="s">
        <v>302</v>
      </c>
      <c r="G8" s="59">
        <v>118000</v>
      </c>
      <c r="H8" s="60">
        <v>12570.46</v>
      </c>
      <c r="I8" s="60">
        <v>0</v>
      </c>
      <c r="J8" s="60">
        <v>12570.46</v>
      </c>
      <c r="K8" s="60">
        <v>0</v>
      </c>
      <c r="L8" s="59">
        <v>0</v>
      </c>
      <c r="M8" s="56" t="s">
        <v>20</v>
      </c>
      <c r="N8" s="61">
        <v>0</v>
      </c>
      <c r="O8" s="56" t="s">
        <v>303</v>
      </c>
    </row>
    <row r="9" spans="1:15" x14ac:dyDescent="0.2">
      <c r="A9" s="56" t="s">
        <v>316</v>
      </c>
      <c r="B9" s="56">
        <v>686930009</v>
      </c>
      <c r="C9" s="57">
        <v>60</v>
      </c>
      <c r="D9" s="58">
        <v>43073</v>
      </c>
      <c r="E9" s="56" t="s">
        <v>301</v>
      </c>
      <c r="F9" s="56" t="s">
        <v>302</v>
      </c>
      <c r="G9" s="59">
        <v>13600</v>
      </c>
      <c r="H9" s="60">
        <v>7244</v>
      </c>
      <c r="I9" s="60">
        <v>0</v>
      </c>
      <c r="J9" s="60">
        <v>7244</v>
      </c>
      <c r="K9" s="60">
        <v>0</v>
      </c>
      <c r="L9" s="59">
        <v>0</v>
      </c>
      <c r="M9" s="56" t="s">
        <v>20</v>
      </c>
      <c r="N9" s="61">
        <v>0</v>
      </c>
      <c r="O9" s="56" t="s">
        <v>303</v>
      </c>
    </row>
    <row r="10" spans="1:15" x14ac:dyDescent="0.2">
      <c r="A10" s="56" t="s">
        <v>317</v>
      </c>
      <c r="B10" s="62" t="s">
        <v>225</v>
      </c>
      <c r="C10" s="57">
        <v>0.246</v>
      </c>
      <c r="D10" s="58">
        <v>43040</v>
      </c>
      <c r="E10" s="56" t="s">
        <v>301</v>
      </c>
      <c r="F10" s="56" t="s">
        <v>302</v>
      </c>
      <c r="G10" s="59">
        <v>40885</v>
      </c>
      <c r="H10" s="60">
        <v>10057.709999999999</v>
      </c>
      <c r="I10" s="60">
        <v>0</v>
      </c>
      <c r="J10" s="60">
        <v>10057.709999999999</v>
      </c>
      <c r="K10" s="60">
        <v>0</v>
      </c>
      <c r="L10" s="59">
        <v>0</v>
      </c>
      <c r="M10" s="56" t="s">
        <v>36</v>
      </c>
      <c r="N10" s="61">
        <v>0</v>
      </c>
      <c r="O10" s="56" t="s">
        <v>303</v>
      </c>
    </row>
    <row r="11" spans="1:15" x14ac:dyDescent="0.2">
      <c r="A11" s="56" t="s">
        <v>165</v>
      </c>
      <c r="B11" s="62" t="s">
        <v>166</v>
      </c>
      <c r="C11" s="57">
        <v>1.1558000000000001E-2</v>
      </c>
      <c r="D11" s="58">
        <v>43040</v>
      </c>
      <c r="E11" s="56" t="s">
        <v>301</v>
      </c>
      <c r="F11" s="56" t="s">
        <v>339</v>
      </c>
      <c r="G11" s="59">
        <v>948697.27</v>
      </c>
      <c r="H11" s="60">
        <v>1095.55</v>
      </c>
      <c r="I11" s="60">
        <v>0</v>
      </c>
      <c r="J11" s="60">
        <v>1095.55</v>
      </c>
      <c r="K11" s="60">
        <v>0</v>
      </c>
      <c r="L11" s="59">
        <v>0</v>
      </c>
      <c r="M11" s="56" t="s">
        <v>36</v>
      </c>
      <c r="N11" s="61">
        <v>0</v>
      </c>
      <c r="O11" s="56" t="s">
        <v>303</v>
      </c>
    </row>
    <row r="12" spans="1:15" x14ac:dyDescent="0.2">
      <c r="A12" s="56" t="s">
        <v>311</v>
      </c>
      <c r="B12" s="56" t="s">
        <v>201</v>
      </c>
      <c r="C12" s="57">
        <v>0.21340000000000001</v>
      </c>
      <c r="D12" s="58">
        <v>42878</v>
      </c>
      <c r="E12" s="56" t="s">
        <v>301</v>
      </c>
      <c r="F12" s="56" t="s">
        <v>302</v>
      </c>
      <c r="G12" s="59">
        <v>0</v>
      </c>
      <c r="H12" s="60">
        <v>0</v>
      </c>
      <c r="I12" s="60">
        <v>0</v>
      </c>
      <c r="J12" s="60">
        <v>0</v>
      </c>
      <c r="K12" s="60">
        <v>0</v>
      </c>
      <c r="L12" s="59">
        <v>0</v>
      </c>
      <c r="M12" s="56" t="s">
        <v>36</v>
      </c>
      <c r="N12" s="61">
        <v>162</v>
      </c>
      <c r="O12" s="56" t="s">
        <v>303</v>
      </c>
    </row>
    <row r="13" spans="1:15" x14ac:dyDescent="0.2">
      <c r="A13" s="56" t="s">
        <v>309</v>
      </c>
      <c r="B13" s="56" t="s">
        <v>260</v>
      </c>
      <c r="C13" s="57">
        <v>0.85</v>
      </c>
      <c r="D13" s="58">
        <v>42877</v>
      </c>
      <c r="E13" s="56" t="s">
        <v>301</v>
      </c>
      <c r="F13" s="56" t="s">
        <v>302</v>
      </c>
      <c r="G13" s="59">
        <v>0</v>
      </c>
      <c r="H13" s="60">
        <v>0</v>
      </c>
      <c r="I13" s="60">
        <v>0</v>
      </c>
      <c r="J13" s="60">
        <v>0</v>
      </c>
      <c r="K13" s="60">
        <v>0</v>
      </c>
      <c r="L13" s="59">
        <v>0</v>
      </c>
      <c r="M13" s="56" t="s">
        <v>19</v>
      </c>
      <c r="N13" s="61">
        <v>163</v>
      </c>
      <c r="O13" s="56" t="s">
        <v>303</v>
      </c>
    </row>
    <row r="14" spans="1:15" x14ac:dyDescent="0.2">
      <c r="A14" s="56" t="s">
        <v>313</v>
      </c>
      <c r="B14" s="56" t="s">
        <v>176</v>
      </c>
      <c r="C14" s="57">
        <v>45</v>
      </c>
      <c r="D14" s="58">
        <v>43070</v>
      </c>
      <c r="E14" s="56" t="s">
        <v>301</v>
      </c>
      <c r="F14" s="56" t="s">
        <v>302</v>
      </c>
      <c r="G14" s="59">
        <v>17000</v>
      </c>
      <c r="H14" s="60">
        <v>6791.25</v>
      </c>
      <c r="I14" s="60">
        <v>0</v>
      </c>
      <c r="J14" s="60">
        <v>6791.25</v>
      </c>
      <c r="K14" s="60">
        <v>0</v>
      </c>
      <c r="L14" s="59">
        <v>0</v>
      </c>
      <c r="M14" s="56" t="s">
        <v>20</v>
      </c>
      <c r="N14" s="61">
        <v>0</v>
      </c>
      <c r="O14" s="56" t="s">
        <v>303</v>
      </c>
    </row>
    <row r="15" spans="1:15" x14ac:dyDescent="0.2">
      <c r="A15" s="56" t="s">
        <v>300</v>
      </c>
      <c r="B15" s="56" t="s">
        <v>195</v>
      </c>
      <c r="C15" s="57">
        <v>0.06</v>
      </c>
      <c r="D15" s="58">
        <v>42921</v>
      </c>
      <c r="E15" s="56" t="s">
        <v>301</v>
      </c>
      <c r="F15" s="56" t="s">
        <v>302</v>
      </c>
      <c r="G15" s="59">
        <v>0</v>
      </c>
      <c r="H15" s="60">
        <v>0</v>
      </c>
      <c r="I15" s="60">
        <v>0</v>
      </c>
      <c r="J15" s="60">
        <v>0</v>
      </c>
      <c r="K15" s="60">
        <v>0</v>
      </c>
      <c r="L15" s="59">
        <v>0</v>
      </c>
      <c r="M15" s="56" t="s">
        <v>36</v>
      </c>
      <c r="N15" s="61">
        <v>119</v>
      </c>
      <c r="O15" s="56" t="s">
        <v>303</v>
      </c>
    </row>
    <row r="16" spans="1:15" x14ac:dyDescent="0.2">
      <c r="A16" s="56" t="s">
        <v>318</v>
      </c>
      <c r="B16" s="56">
        <v>661650903</v>
      </c>
      <c r="C16" s="57">
        <v>30</v>
      </c>
      <c r="D16" s="58">
        <v>43069</v>
      </c>
      <c r="E16" s="56" t="s">
        <v>301</v>
      </c>
      <c r="F16" s="56" t="s">
        <v>302</v>
      </c>
      <c r="G16" s="59">
        <v>38400</v>
      </c>
      <c r="H16" s="60">
        <v>10226.82</v>
      </c>
      <c r="I16" s="60">
        <v>0</v>
      </c>
      <c r="J16" s="60">
        <v>10226.82</v>
      </c>
      <c r="K16" s="60">
        <v>0</v>
      </c>
      <c r="L16" s="59">
        <v>0</v>
      </c>
      <c r="M16" s="56" t="s">
        <v>20</v>
      </c>
      <c r="N16" s="61">
        <v>0</v>
      </c>
      <c r="O16" s="56" t="s">
        <v>303</v>
      </c>
    </row>
    <row r="17" spans="1:15" x14ac:dyDescent="0.2">
      <c r="A17" s="56" t="s">
        <v>310</v>
      </c>
      <c r="B17" s="56" t="s">
        <v>237</v>
      </c>
      <c r="C17" s="57">
        <v>1.3720870000000001</v>
      </c>
      <c r="D17" s="58">
        <v>42877</v>
      </c>
      <c r="E17" s="56" t="s">
        <v>301</v>
      </c>
      <c r="F17" s="56" t="s">
        <v>302</v>
      </c>
      <c r="G17" s="59">
        <v>0</v>
      </c>
      <c r="H17" s="60">
        <v>0</v>
      </c>
      <c r="I17" s="60">
        <v>0</v>
      </c>
      <c r="J17" s="60">
        <v>0</v>
      </c>
      <c r="K17" s="60">
        <v>0</v>
      </c>
      <c r="L17" s="59">
        <v>0</v>
      </c>
      <c r="M17" s="56" t="s">
        <v>36</v>
      </c>
      <c r="N17" s="61">
        <v>163</v>
      </c>
      <c r="O17" s="56" t="s">
        <v>303</v>
      </c>
    </row>
    <row r="18" spans="1:15" x14ac:dyDescent="0.2">
      <c r="A18" s="56" t="s">
        <v>300</v>
      </c>
      <c r="B18" s="56" t="s">
        <v>195</v>
      </c>
      <c r="C18" s="57">
        <v>0.06</v>
      </c>
      <c r="D18" s="58">
        <v>43004</v>
      </c>
      <c r="E18" s="56" t="s">
        <v>301</v>
      </c>
      <c r="F18" s="56" t="s">
        <v>302</v>
      </c>
      <c r="G18" s="59">
        <v>0</v>
      </c>
      <c r="H18" s="60">
        <v>0</v>
      </c>
      <c r="I18" s="60">
        <v>0</v>
      </c>
      <c r="J18" s="60">
        <v>0</v>
      </c>
      <c r="K18" s="60">
        <v>0</v>
      </c>
      <c r="L18" s="59">
        <v>0</v>
      </c>
      <c r="M18" s="56" t="s">
        <v>36</v>
      </c>
      <c r="N18" s="61">
        <v>36</v>
      </c>
      <c r="O18" s="56" t="s">
        <v>303</v>
      </c>
    </row>
    <row r="19" spans="1:15" x14ac:dyDescent="0.2">
      <c r="A19" s="56" t="s">
        <v>340</v>
      </c>
      <c r="B19" s="56" t="s">
        <v>239</v>
      </c>
      <c r="C19" s="57">
        <v>0.29699999999999999</v>
      </c>
      <c r="D19" s="58">
        <v>43056</v>
      </c>
      <c r="E19" s="56" t="s">
        <v>301</v>
      </c>
      <c r="F19" s="56" t="s">
        <v>302</v>
      </c>
      <c r="G19" s="59">
        <v>33623</v>
      </c>
      <c r="H19" s="60">
        <v>13185.56</v>
      </c>
      <c r="I19" s="60">
        <v>0</v>
      </c>
      <c r="J19" s="60">
        <v>13185.56</v>
      </c>
      <c r="K19" s="60">
        <v>0</v>
      </c>
      <c r="L19" s="59">
        <v>0</v>
      </c>
      <c r="M19" s="56" t="s">
        <v>213</v>
      </c>
      <c r="N19" s="61">
        <v>0</v>
      </c>
      <c r="O19" s="56" t="s">
        <v>303</v>
      </c>
    </row>
    <row r="20" spans="1:15" x14ac:dyDescent="0.2">
      <c r="A20" s="56" t="s">
        <v>305</v>
      </c>
      <c r="B20" s="56" t="s">
        <v>306</v>
      </c>
      <c r="C20" s="57">
        <v>0.43735099999999999</v>
      </c>
      <c r="D20" s="58">
        <v>42874</v>
      </c>
      <c r="E20" s="56" t="s">
        <v>301</v>
      </c>
      <c r="F20" s="56" t="s">
        <v>302</v>
      </c>
      <c r="G20" s="59">
        <v>0</v>
      </c>
      <c r="H20" s="60">
        <v>0</v>
      </c>
      <c r="I20" s="60">
        <v>0</v>
      </c>
      <c r="J20" s="60">
        <v>0</v>
      </c>
      <c r="K20" s="60">
        <v>0</v>
      </c>
      <c r="L20" s="59">
        <v>0</v>
      </c>
      <c r="M20" s="56" t="s">
        <v>36</v>
      </c>
      <c r="N20" s="61">
        <v>166</v>
      </c>
      <c r="O20" s="56" t="s">
        <v>303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5"/>
  <sheetViews>
    <sheetView workbookViewId="0">
      <selection activeCell="B12" sqref="B12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57</v>
      </c>
      <c r="B1" s="54" t="s">
        <v>58</v>
      </c>
      <c r="C1" s="52" t="s">
        <v>59</v>
      </c>
      <c r="D1" s="52" t="s">
        <v>60</v>
      </c>
      <c r="E1" s="52" t="s">
        <v>61</v>
      </c>
      <c r="F1" s="52" t="s">
        <v>62</v>
      </c>
      <c r="G1" s="52" t="s">
        <v>63</v>
      </c>
    </row>
    <row r="2" spans="1:12" ht="15" x14ac:dyDescent="0.25">
      <c r="A2" s="46"/>
      <c r="B2" s="56" t="s">
        <v>72</v>
      </c>
      <c r="C2" s="59"/>
      <c r="D2" s="59"/>
      <c r="E2" s="59"/>
      <c r="F2" s="59"/>
      <c r="G2" s="59"/>
    </row>
    <row r="3" spans="1:12" x14ac:dyDescent="0.2">
      <c r="A3" s="32" t="s">
        <v>25</v>
      </c>
      <c r="B3" s="64" t="s">
        <v>73</v>
      </c>
      <c r="C3" s="59">
        <v>49965171.57</v>
      </c>
      <c r="D3" s="59">
        <v>1394767.8</v>
      </c>
      <c r="E3" s="59">
        <v>819572.11</v>
      </c>
      <c r="F3" s="59">
        <v>575195.68999999994</v>
      </c>
      <c r="G3" s="59">
        <v>50540367.259999998</v>
      </c>
      <c r="H3" s="32"/>
    </row>
    <row r="4" spans="1:12" x14ac:dyDescent="0.2">
      <c r="A4" s="32" t="s">
        <v>25</v>
      </c>
      <c r="B4" s="64" t="s">
        <v>74</v>
      </c>
      <c r="C4" s="59">
        <v>0</v>
      </c>
      <c r="D4" s="59">
        <v>0</v>
      </c>
      <c r="E4" s="59">
        <v>0</v>
      </c>
      <c r="F4" s="59">
        <v>0</v>
      </c>
      <c r="G4" s="59">
        <v>0</v>
      </c>
      <c r="H4" s="32"/>
    </row>
    <row r="5" spans="1:12" x14ac:dyDescent="0.2">
      <c r="A5" s="32" t="s">
        <v>25</v>
      </c>
      <c r="B5" s="64" t="s">
        <v>75</v>
      </c>
      <c r="C5" s="59">
        <v>1005645.54</v>
      </c>
      <c r="D5" s="59">
        <v>26493.71</v>
      </c>
      <c r="E5" s="59">
        <v>83441.98</v>
      </c>
      <c r="F5" s="59">
        <v>-56948.27</v>
      </c>
      <c r="G5" s="59">
        <v>948697.27</v>
      </c>
      <c r="H5" s="32"/>
    </row>
    <row r="6" spans="1:12" x14ac:dyDescent="0.2">
      <c r="A6" s="32" t="s">
        <v>25</v>
      </c>
      <c r="B6" s="64" t="s">
        <v>76</v>
      </c>
      <c r="C6" s="59">
        <v>0</v>
      </c>
      <c r="D6" s="59">
        <v>0</v>
      </c>
      <c r="E6" s="59">
        <v>0</v>
      </c>
      <c r="F6" s="59">
        <v>0</v>
      </c>
      <c r="G6" s="59">
        <v>0</v>
      </c>
      <c r="H6" s="32"/>
    </row>
    <row r="7" spans="1:12" x14ac:dyDescent="0.2">
      <c r="A7" s="32" t="s">
        <v>25</v>
      </c>
      <c r="B7" s="64" t="s">
        <v>77</v>
      </c>
      <c r="C7" s="59">
        <v>216771.01</v>
      </c>
      <c r="D7" s="59">
        <v>1438479.35</v>
      </c>
      <c r="E7" s="59">
        <v>1432117.85</v>
      </c>
      <c r="F7" s="59">
        <v>6361.5</v>
      </c>
      <c r="G7" s="59">
        <v>223132.51</v>
      </c>
      <c r="H7" s="32"/>
    </row>
    <row r="8" spans="1:12" x14ac:dyDescent="0.2">
      <c r="A8" s="32" t="s">
        <v>39</v>
      </c>
      <c r="B8" s="64" t="s">
        <v>78</v>
      </c>
      <c r="C8" s="59">
        <v>0</v>
      </c>
      <c r="D8" s="59">
        <v>1390630.71</v>
      </c>
      <c r="E8" s="59">
        <v>1390630.71</v>
      </c>
      <c r="F8" s="59">
        <v>0</v>
      </c>
      <c r="G8" s="59">
        <v>0</v>
      </c>
      <c r="H8" s="12"/>
      <c r="L8" s="32"/>
    </row>
    <row r="9" spans="1:12" x14ac:dyDescent="0.2">
      <c r="A9" s="12" t="s">
        <v>65</v>
      </c>
      <c r="B9" s="64" t="s">
        <v>79</v>
      </c>
      <c r="C9" s="59">
        <v>0</v>
      </c>
      <c r="D9" s="59">
        <v>10746.78</v>
      </c>
      <c r="E9" s="59">
        <v>10746.78</v>
      </c>
      <c r="F9" s="59">
        <v>0</v>
      </c>
      <c r="G9" s="59">
        <v>0</v>
      </c>
      <c r="H9" s="32"/>
      <c r="L9" s="12"/>
    </row>
    <row r="10" spans="1:12" x14ac:dyDescent="0.2">
      <c r="A10" s="49"/>
      <c r="B10" s="64" t="s">
        <v>80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L10" s="32"/>
    </row>
    <row r="11" spans="1:12" x14ac:dyDescent="0.2">
      <c r="A11" s="12" t="s">
        <v>27</v>
      </c>
      <c r="B11" s="64" t="s">
        <v>81</v>
      </c>
      <c r="C11" s="59">
        <v>93213.71</v>
      </c>
      <c r="D11" s="59">
        <v>28781.9</v>
      </c>
      <c r="E11" s="59">
        <v>36812.61</v>
      </c>
      <c r="F11" s="59">
        <v>-8030.71</v>
      </c>
      <c r="G11" s="59">
        <v>85183</v>
      </c>
      <c r="H11" s="12"/>
      <c r="L11" s="12"/>
    </row>
    <row r="12" spans="1:12" x14ac:dyDescent="0.2">
      <c r="A12" s="12" t="s">
        <v>27</v>
      </c>
      <c r="B12" s="64" t="s">
        <v>82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12"/>
      <c r="L12" s="12"/>
    </row>
    <row r="13" spans="1:12" x14ac:dyDescent="0.2">
      <c r="A13" s="12" t="s">
        <v>27</v>
      </c>
      <c r="B13" s="64" t="s">
        <v>83</v>
      </c>
      <c r="C13" s="59">
        <v>987.92</v>
      </c>
      <c r="D13" s="59">
        <v>1095.55</v>
      </c>
      <c r="E13" s="59">
        <v>987.92</v>
      </c>
      <c r="F13" s="59">
        <v>107.63</v>
      </c>
      <c r="G13" s="59">
        <v>1095.55</v>
      </c>
      <c r="H13" s="12"/>
      <c r="L13" s="12"/>
    </row>
    <row r="14" spans="1:12" x14ac:dyDescent="0.2">
      <c r="A14" s="32" t="s">
        <v>39</v>
      </c>
      <c r="B14" s="64" t="s">
        <v>84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32"/>
      <c r="L14" s="12"/>
    </row>
    <row r="15" spans="1:12" x14ac:dyDescent="0.2">
      <c r="A15" s="12" t="s">
        <v>27</v>
      </c>
      <c r="B15" s="64" t="s">
        <v>85</v>
      </c>
      <c r="C15" s="59">
        <v>17829.8</v>
      </c>
      <c r="D15" s="59">
        <v>141.19</v>
      </c>
      <c r="E15" s="59">
        <v>1373.94</v>
      </c>
      <c r="F15" s="59">
        <v>-1232.75</v>
      </c>
      <c r="G15" s="59">
        <v>16597.05</v>
      </c>
      <c r="H15" s="12"/>
    </row>
    <row r="16" spans="1:12" x14ac:dyDescent="0.2">
      <c r="A16" s="32" t="s">
        <v>25</v>
      </c>
      <c r="B16" s="64" t="s">
        <v>86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32"/>
    </row>
    <row r="17" spans="1:8" x14ac:dyDescent="0.2">
      <c r="A17" s="12" t="s">
        <v>37</v>
      </c>
      <c r="B17" s="64" t="s">
        <v>87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12"/>
    </row>
    <row r="18" spans="1:8" x14ac:dyDescent="0.2">
      <c r="A18" s="49"/>
      <c r="B18" s="64" t="s">
        <v>322</v>
      </c>
      <c r="C18" s="59">
        <v>51299619.549999997</v>
      </c>
      <c r="D18" s="59">
        <v>4291136.99</v>
      </c>
      <c r="E18" s="59">
        <v>3775683.9</v>
      </c>
      <c r="F18" s="59">
        <v>515453.09</v>
      </c>
      <c r="G18" s="59">
        <v>51815072.640000001</v>
      </c>
    </row>
    <row r="19" spans="1:8" x14ac:dyDescent="0.2">
      <c r="A19" s="49"/>
      <c r="B19" s="56" t="s">
        <v>88</v>
      </c>
      <c r="C19" s="59"/>
      <c r="D19" s="59"/>
      <c r="E19" s="59"/>
      <c r="F19" s="59"/>
      <c r="G19" s="59"/>
    </row>
    <row r="20" spans="1:8" x14ac:dyDescent="0.2">
      <c r="A20" s="12" t="s">
        <v>31</v>
      </c>
      <c r="B20" s="64" t="s">
        <v>89</v>
      </c>
      <c r="C20" s="59">
        <v>0</v>
      </c>
      <c r="D20" s="59">
        <v>1421261.51</v>
      </c>
      <c r="E20" s="59">
        <v>1421261.51</v>
      </c>
      <c r="F20" s="59">
        <v>0</v>
      </c>
      <c r="G20" s="59">
        <v>0</v>
      </c>
      <c r="H20" s="12"/>
    </row>
    <row r="21" spans="1:8" x14ac:dyDescent="0.2">
      <c r="A21" s="12" t="s">
        <v>65</v>
      </c>
      <c r="B21" s="64" t="s">
        <v>90</v>
      </c>
      <c r="C21" s="59">
        <v>0</v>
      </c>
      <c r="D21" s="59">
        <v>10746.78</v>
      </c>
      <c r="E21" s="59">
        <v>10746.78</v>
      </c>
      <c r="F21" s="59">
        <v>0</v>
      </c>
      <c r="G21" s="59">
        <v>0</v>
      </c>
      <c r="H21" s="32"/>
    </row>
    <row r="22" spans="1:8" x14ac:dyDescent="0.2">
      <c r="A22" s="49"/>
      <c r="B22" s="64" t="s">
        <v>91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8" x14ac:dyDescent="0.2">
      <c r="A23" s="12" t="s">
        <v>27</v>
      </c>
      <c r="B23" s="64" t="s">
        <v>92</v>
      </c>
      <c r="C23" s="59">
        <v>0</v>
      </c>
      <c r="D23" s="59">
        <v>97.17</v>
      </c>
      <c r="E23" s="59">
        <v>97.17</v>
      </c>
      <c r="F23" s="59">
        <v>0</v>
      </c>
      <c r="G23" s="59">
        <v>0</v>
      </c>
      <c r="H23" s="12"/>
    </row>
    <row r="24" spans="1:8" x14ac:dyDescent="0.2">
      <c r="A24" s="32" t="s">
        <v>25</v>
      </c>
      <c r="B24" s="64" t="s">
        <v>93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32"/>
    </row>
    <row r="25" spans="1:8" x14ac:dyDescent="0.2">
      <c r="A25" s="32" t="s">
        <v>25</v>
      </c>
      <c r="B25" s="64" t="s">
        <v>323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32"/>
    </row>
    <row r="26" spans="1:8" x14ac:dyDescent="0.2">
      <c r="A26" s="12" t="s">
        <v>30</v>
      </c>
      <c r="B26" s="64" t="s">
        <v>94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12"/>
    </row>
    <row r="27" spans="1:8" x14ac:dyDescent="0.2">
      <c r="A27" s="12" t="s">
        <v>27</v>
      </c>
      <c r="B27" s="64" t="s">
        <v>95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12"/>
    </row>
    <row r="28" spans="1:8" x14ac:dyDescent="0.2">
      <c r="A28" s="12" t="s">
        <v>37</v>
      </c>
      <c r="B28" s="64" t="s">
        <v>96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12"/>
    </row>
    <row r="29" spans="1:8" x14ac:dyDescent="0.2">
      <c r="A29" s="49"/>
      <c r="B29" s="64" t="s">
        <v>324</v>
      </c>
      <c r="C29" s="59">
        <v>0</v>
      </c>
      <c r="D29" s="59">
        <v>1432105.46</v>
      </c>
      <c r="E29" s="59">
        <v>1432105.46</v>
      </c>
      <c r="F29" s="59">
        <v>0</v>
      </c>
      <c r="G29" s="59">
        <v>0</v>
      </c>
    </row>
    <row r="30" spans="1:8" x14ac:dyDescent="0.2">
      <c r="A30" s="49"/>
      <c r="B30" s="64" t="s">
        <v>325</v>
      </c>
      <c r="C30" s="59">
        <v>51299619.549999997</v>
      </c>
      <c r="D30" s="59">
        <v>5723242.4500000002</v>
      </c>
      <c r="E30" s="59">
        <v>5207789.3600000003</v>
      </c>
      <c r="F30" s="59">
        <v>515453.09</v>
      </c>
      <c r="G30" s="59">
        <v>51815072.640000001</v>
      </c>
    </row>
    <row r="31" spans="1:8" x14ac:dyDescent="0.2">
      <c r="A31" s="49"/>
      <c r="B31" s="56" t="s">
        <v>97</v>
      </c>
      <c r="C31" s="59"/>
      <c r="D31" s="59"/>
      <c r="E31" s="59"/>
      <c r="F31" s="59"/>
      <c r="G31" s="59"/>
    </row>
    <row r="32" spans="1:8" x14ac:dyDescent="0.2">
      <c r="A32" s="32" t="s">
        <v>25</v>
      </c>
      <c r="B32" s="64" t="s">
        <v>98</v>
      </c>
      <c r="C32" s="59">
        <v>11523940.57</v>
      </c>
      <c r="D32" s="59">
        <v>1616723.98</v>
      </c>
      <c r="E32" s="59">
        <v>0</v>
      </c>
      <c r="F32" s="59">
        <v>1616723.98</v>
      </c>
      <c r="G32" s="59">
        <v>13140664.550000001</v>
      </c>
      <c r="H32" s="32"/>
    </row>
    <row r="33" spans="1:8" x14ac:dyDescent="0.2">
      <c r="A33" s="32" t="s">
        <v>25</v>
      </c>
      <c r="B33" s="64" t="s">
        <v>99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32"/>
    </row>
    <row r="34" spans="1:8" x14ac:dyDescent="0.2">
      <c r="A34" s="32" t="s">
        <v>25</v>
      </c>
      <c r="B34" s="64" t="s">
        <v>100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32"/>
    </row>
    <row r="35" spans="1:8" x14ac:dyDescent="0.2">
      <c r="A35" s="32" t="s">
        <v>25</v>
      </c>
      <c r="B35" s="64" t="s">
        <v>101</v>
      </c>
      <c r="C35" s="59">
        <v>8742.24</v>
      </c>
      <c r="D35" s="59">
        <v>-2451.6999999999998</v>
      </c>
      <c r="E35" s="59">
        <v>1018.26</v>
      </c>
      <c r="F35" s="59">
        <v>-3469.96</v>
      </c>
      <c r="G35" s="59">
        <v>5272.28</v>
      </c>
      <c r="H35" s="32"/>
    </row>
    <row r="36" spans="1:8" x14ac:dyDescent="0.2">
      <c r="A36" s="12" t="s">
        <v>27</v>
      </c>
      <c r="B36" s="64" t="s">
        <v>102</v>
      </c>
      <c r="C36" s="59">
        <v>234.57</v>
      </c>
      <c r="D36" s="59">
        <v>-124.18</v>
      </c>
      <c r="E36" s="59">
        <v>378.89</v>
      </c>
      <c r="F36" s="59">
        <v>-503.07</v>
      </c>
      <c r="G36" s="59">
        <v>-268.5</v>
      </c>
      <c r="H36" s="12"/>
    </row>
    <row r="37" spans="1:8" x14ac:dyDescent="0.2">
      <c r="A37" s="32" t="s">
        <v>39</v>
      </c>
      <c r="B37" s="64" t="s">
        <v>103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32"/>
    </row>
    <row r="38" spans="1:8" x14ac:dyDescent="0.2">
      <c r="A38" s="12" t="s">
        <v>31</v>
      </c>
      <c r="B38" s="64" t="s">
        <v>104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12"/>
    </row>
    <row r="39" spans="1:8" x14ac:dyDescent="0.2">
      <c r="A39" s="12" t="s">
        <v>65</v>
      </c>
      <c r="B39" s="64" t="s">
        <v>105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12"/>
    </row>
    <row r="40" spans="1:8" x14ac:dyDescent="0.2">
      <c r="A40" s="12" t="s">
        <v>65</v>
      </c>
      <c r="B40" s="64" t="s">
        <v>106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12"/>
    </row>
    <row r="41" spans="1:8" x14ac:dyDescent="0.2">
      <c r="A41" s="51" t="s">
        <v>64</v>
      </c>
      <c r="B41" s="64" t="s">
        <v>107</v>
      </c>
      <c r="C41" s="59">
        <v>11532917.380000001</v>
      </c>
      <c r="D41" s="59">
        <v>1614148.1</v>
      </c>
      <c r="E41" s="59">
        <v>1397.15</v>
      </c>
      <c r="F41" s="59">
        <v>1612750.95</v>
      </c>
      <c r="G41" s="59">
        <v>13145668.33</v>
      </c>
    </row>
    <row r="42" spans="1:8" x14ac:dyDescent="0.2">
      <c r="A42" s="51" t="s">
        <v>64</v>
      </c>
      <c r="B42" s="64" t="s">
        <v>108</v>
      </c>
      <c r="C42" s="59">
        <v>61489112.140000001</v>
      </c>
      <c r="D42" s="59">
        <v>3011491.78</v>
      </c>
      <c r="E42" s="59">
        <v>819572.11</v>
      </c>
      <c r="F42" s="59">
        <v>2191919.67</v>
      </c>
      <c r="G42" s="59">
        <v>63681031.810000002</v>
      </c>
    </row>
    <row r="43" spans="1:8" x14ac:dyDescent="0.2">
      <c r="A43" s="51" t="s">
        <v>64</v>
      </c>
      <c r="B43" s="64" t="s">
        <v>326</v>
      </c>
      <c r="C43" s="59">
        <v>62832536.93</v>
      </c>
      <c r="D43" s="59">
        <v>7337390.5499999998</v>
      </c>
      <c r="E43" s="59">
        <v>5209186.51</v>
      </c>
      <c r="F43" s="59">
        <v>2128204.04</v>
      </c>
      <c r="G43" s="59">
        <v>64960740.969999999</v>
      </c>
    </row>
    <row r="44" spans="1:8" ht="15" x14ac:dyDescent="0.25">
      <c r="A44" s="46"/>
      <c r="B44" s="56" t="s">
        <v>109</v>
      </c>
      <c r="C44" s="59"/>
      <c r="D44" s="59"/>
      <c r="E44" s="59"/>
      <c r="F44" s="59"/>
      <c r="G44" s="59"/>
    </row>
    <row r="45" spans="1:8" x14ac:dyDescent="0.2">
      <c r="A45" s="48" t="s">
        <v>64</v>
      </c>
      <c r="B45" s="64" t="s">
        <v>110</v>
      </c>
      <c r="C45" s="59">
        <v>253136.52</v>
      </c>
      <c r="D45" s="59">
        <v>0</v>
      </c>
      <c r="E45" s="59">
        <v>28781.9</v>
      </c>
      <c r="F45" s="59">
        <v>28781.9</v>
      </c>
      <c r="G45" s="59">
        <v>281918.42</v>
      </c>
    </row>
    <row r="46" spans="1:8" x14ac:dyDescent="0.2">
      <c r="A46" s="48" t="s">
        <v>64</v>
      </c>
      <c r="B46" s="64" t="s">
        <v>111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</row>
    <row r="47" spans="1:8" x14ac:dyDescent="0.2">
      <c r="A47" s="48" t="s">
        <v>64</v>
      </c>
      <c r="B47" s="64" t="s">
        <v>112</v>
      </c>
      <c r="C47" s="59">
        <v>2826.53</v>
      </c>
      <c r="D47" s="59">
        <v>97.17</v>
      </c>
      <c r="E47" s="59">
        <v>1095.55</v>
      </c>
      <c r="F47" s="59">
        <v>998.38</v>
      </c>
      <c r="G47" s="59">
        <v>3824.91</v>
      </c>
    </row>
    <row r="48" spans="1:8" x14ac:dyDescent="0.2">
      <c r="A48" s="48" t="s">
        <v>64</v>
      </c>
      <c r="B48" s="64" t="s">
        <v>113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</row>
    <row r="49" spans="1:7" x14ac:dyDescent="0.2">
      <c r="A49" s="48" t="s">
        <v>64</v>
      </c>
      <c r="B49" s="64" t="s">
        <v>114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</row>
    <row r="50" spans="1:7" x14ac:dyDescent="0.2">
      <c r="A50" s="48" t="s">
        <v>64</v>
      </c>
      <c r="B50" s="64" t="s">
        <v>115</v>
      </c>
      <c r="C50" s="59">
        <v>-329.82</v>
      </c>
      <c r="D50" s="59">
        <v>287.42</v>
      </c>
      <c r="E50" s="59">
        <v>0</v>
      </c>
      <c r="F50" s="59">
        <v>-287.42</v>
      </c>
      <c r="G50" s="59">
        <v>-617.24</v>
      </c>
    </row>
    <row r="51" spans="1:7" x14ac:dyDescent="0.2">
      <c r="A51" s="48" t="s">
        <v>64</v>
      </c>
      <c r="B51" s="64" t="s">
        <v>116</v>
      </c>
      <c r="C51" s="59">
        <v>418.29</v>
      </c>
      <c r="D51" s="59">
        <v>20.2</v>
      </c>
      <c r="E51" s="59">
        <v>0</v>
      </c>
      <c r="F51" s="59">
        <v>-20.2</v>
      </c>
      <c r="G51" s="59">
        <v>398.09</v>
      </c>
    </row>
    <row r="52" spans="1:7" x14ac:dyDescent="0.2">
      <c r="A52" s="48" t="s">
        <v>64</v>
      </c>
      <c r="B52" s="64" t="s">
        <v>117</v>
      </c>
      <c r="C52" s="59">
        <v>604.5</v>
      </c>
      <c r="D52" s="59">
        <v>0</v>
      </c>
      <c r="E52" s="59">
        <v>7.81</v>
      </c>
      <c r="F52" s="59">
        <v>7.81</v>
      </c>
      <c r="G52" s="59">
        <v>612.30999999999995</v>
      </c>
    </row>
    <row r="53" spans="1:7" x14ac:dyDescent="0.2">
      <c r="A53" s="48" t="s">
        <v>64</v>
      </c>
      <c r="B53" s="64" t="s">
        <v>118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</row>
    <row r="54" spans="1:7" x14ac:dyDescent="0.2">
      <c r="A54" s="48" t="s">
        <v>64</v>
      </c>
      <c r="B54" s="64" t="s">
        <v>119</v>
      </c>
      <c r="C54" s="59">
        <v>32.21</v>
      </c>
      <c r="D54" s="59">
        <v>0</v>
      </c>
      <c r="E54" s="59">
        <v>0</v>
      </c>
      <c r="F54" s="59">
        <v>0</v>
      </c>
      <c r="G54" s="59">
        <v>32.21</v>
      </c>
    </row>
    <row r="55" spans="1:7" x14ac:dyDescent="0.2">
      <c r="A55" s="48" t="s">
        <v>64</v>
      </c>
      <c r="B55" s="64" t="s">
        <v>120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</row>
    <row r="56" spans="1:7" x14ac:dyDescent="0.2">
      <c r="A56" s="48" t="s">
        <v>64</v>
      </c>
      <c r="B56" s="64" t="s">
        <v>121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</row>
    <row r="57" spans="1:7" x14ac:dyDescent="0.2">
      <c r="A57" s="48" t="s">
        <v>64</v>
      </c>
      <c r="B57" s="64" t="s">
        <v>122</v>
      </c>
      <c r="C57" s="59">
        <v>256688.23</v>
      </c>
      <c r="D57" s="59">
        <v>404.79</v>
      </c>
      <c r="E57" s="59">
        <v>29885.26</v>
      </c>
      <c r="F57" s="59">
        <v>29480.47</v>
      </c>
      <c r="G57" s="59">
        <v>286168.7</v>
      </c>
    </row>
    <row r="58" spans="1:7" ht="15" x14ac:dyDescent="0.25">
      <c r="A58" s="46"/>
      <c r="B58" s="56" t="s">
        <v>123</v>
      </c>
      <c r="C58" s="59"/>
      <c r="D58" s="59"/>
      <c r="E58" s="59"/>
      <c r="F58" s="59"/>
      <c r="G58" s="59"/>
    </row>
    <row r="59" spans="1:7" x14ac:dyDescent="0.2">
      <c r="A59" s="48" t="s">
        <v>64</v>
      </c>
      <c r="B59" s="64" t="s">
        <v>123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</row>
    <row r="60" spans="1:7" x14ac:dyDescent="0.2">
      <c r="A60" s="48" t="s">
        <v>64</v>
      </c>
      <c r="B60" s="64" t="s">
        <v>124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</row>
    <row r="61" spans="1:7" x14ac:dyDescent="0.2">
      <c r="A61" s="48" t="s">
        <v>64</v>
      </c>
      <c r="B61" s="64" t="s">
        <v>125</v>
      </c>
      <c r="C61" s="59">
        <v>-176.78</v>
      </c>
      <c r="D61" s="59">
        <v>1785.19</v>
      </c>
      <c r="E61" s="59">
        <v>141.19</v>
      </c>
      <c r="F61" s="59">
        <v>1644</v>
      </c>
      <c r="G61" s="59">
        <v>1467.22</v>
      </c>
    </row>
    <row r="62" spans="1:7" x14ac:dyDescent="0.2">
      <c r="A62" s="48" t="s">
        <v>64</v>
      </c>
      <c r="B62" s="64" t="s">
        <v>126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</row>
    <row r="63" spans="1:7" x14ac:dyDescent="0.2">
      <c r="A63" s="48" t="s">
        <v>64</v>
      </c>
      <c r="B63" s="64" t="s">
        <v>127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</row>
    <row r="64" spans="1:7" x14ac:dyDescent="0.2">
      <c r="A64" s="48" t="s">
        <v>64</v>
      </c>
      <c r="B64" s="64" t="s">
        <v>327</v>
      </c>
      <c r="C64" s="59">
        <v>-176.78</v>
      </c>
      <c r="D64" s="59">
        <v>1785.19</v>
      </c>
      <c r="E64" s="59">
        <v>141.19</v>
      </c>
      <c r="F64" s="59">
        <v>1644</v>
      </c>
      <c r="G64" s="59">
        <v>1467.22</v>
      </c>
    </row>
    <row r="65" spans="1:7" x14ac:dyDescent="0.2">
      <c r="A65" s="48" t="s">
        <v>64</v>
      </c>
      <c r="B65" s="64" t="s">
        <v>328</v>
      </c>
      <c r="C65" s="59">
        <v>256865.01</v>
      </c>
      <c r="D65" s="59">
        <v>2189.98</v>
      </c>
      <c r="E65" s="59">
        <v>30026.45</v>
      </c>
      <c r="F65" s="59">
        <v>27836.47</v>
      </c>
      <c r="G65" s="59">
        <v>284701.48</v>
      </c>
    </row>
    <row r="66" spans="1:7" x14ac:dyDescent="0.2">
      <c r="A66" s="48" t="s">
        <v>64</v>
      </c>
      <c r="B66" s="64" t="s">
        <v>128</v>
      </c>
      <c r="C66" s="59">
        <v>256865.01</v>
      </c>
      <c r="D66" s="59">
        <v>2189.98</v>
      </c>
      <c r="E66" s="59">
        <v>30026.45</v>
      </c>
      <c r="F66" s="59">
        <v>27836.47</v>
      </c>
      <c r="G66" s="59">
        <v>284701.48</v>
      </c>
    </row>
    <row r="67" spans="1:7" x14ac:dyDescent="0.2">
      <c r="A67" s="48" t="s">
        <v>64</v>
      </c>
      <c r="B67" s="64" t="s">
        <v>129</v>
      </c>
      <c r="C67" s="59">
        <v>9733.74</v>
      </c>
      <c r="D67" s="59">
        <v>0</v>
      </c>
      <c r="E67" s="59">
        <v>487616.62</v>
      </c>
      <c r="F67" s="59">
        <v>487616.62</v>
      </c>
      <c r="G67" s="59">
        <v>497350.36</v>
      </c>
    </row>
    <row r="68" spans="1:7" x14ac:dyDescent="0.2">
      <c r="A68" s="48" t="s">
        <v>64</v>
      </c>
      <c r="B68" s="64" t="s">
        <v>130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</row>
    <row r="69" spans="1:7" x14ac:dyDescent="0.2">
      <c r="A69" s="48" t="s">
        <v>64</v>
      </c>
      <c r="B69" s="64" t="s">
        <v>131</v>
      </c>
      <c r="C69" s="59">
        <v>266598.75</v>
      </c>
      <c r="D69" s="59">
        <v>2189.98</v>
      </c>
      <c r="E69" s="59">
        <v>517643.07</v>
      </c>
      <c r="F69" s="59">
        <v>515453.09</v>
      </c>
      <c r="G69" s="59">
        <v>782051.83999999997</v>
      </c>
    </row>
    <row r="70" spans="1:7" ht="15" x14ac:dyDescent="0.25">
      <c r="A70" s="46"/>
      <c r="B70" s="56" t="s">
        <v>132</v>
      </c>
      <c r="C70" s="59"/>
      <c r="D70" s="59"/>
      <c r="E70" s="59"/>
      <c r="F70" s="59"/>
      <c r="G70" s="59"/>
    </row>
    <row r="71" spans="1:7" x14ac:dyDescent="0.2">
      <c r="A71" s="48" t="s">
        <v>64</v>
      </c>
      <c r="B71" s="64" t="s">
        <v>133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</row>
    <row r="72" spans="1:7" x14ac:dyDescent="0.2">
      <c r="A72" s="48" t="s">
        <v>64</v>
      </c>
      <c r="B72" s="64" t="s">
        <v>134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</row>
    <row r="73" spans="1:7" x14ac:dyDescent="0.2">
      <c r="A73" s="48" t="s">
        <v>64</v>
      </c>
      <c r="B73" s="64" t="s">
        <v>156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</row>
    <row r="74" spans="1:7" ht="15" x14ac:dyDescent="0.25">
      <c r="A74" s="46"/>
      <c r="B74" s="64" t="s">
        <v>135</v>
      </c>
      <c r="C74" s="59">
        <v>51112372.229999997</v>
      </c>
      <c r="D74" s="59">
        <v>0</v>
      </c>
      <c r="E74" s="59">
        <v>0</v>
      </c>
      <c r="F74" s="59">
        <v>0</v>
      </c>
      <c r="G74" s="59">
        <v>51112372.229999997</v>
      </c>
    </row>
    <row r="75" spans="1:7" x14ac:dyDescent="0.2">
      <c r="A75" s="48" t="s">
        <v>64</v>
      </c>
      <c r="B75" s="56" t="s">
        <v>136</v>
      </c>
      <c r="C75" s="59"/>
      <c r="D75" s="59"/>
      <c r="E75" s="59"/>
      <c r="F75" s="59"/>
      <c r="G75" s="59"/>
    </row>
    <row r="76" spans="1:7" x14ac:dyDescent="0.2">
      <c r="A76" s="48" t="s">
        <v>64</v>
      </c>
      <c r="B76" s="64" t="s">
        <v>137</v>
      </c>
      <c r="C76" s="59">
        <v>256865.01</v>
      </c>
      <c r="D76" s="59">
        <v>2189.98</v>
      </c>
      <c r="E76" s="59">
        <v>30026.45</v>
      </c>
      <c r="F76" s="59">
        <v>27836.47</v>
      </c>
      <c r="G76" s="59">
        <v>284701.48</v>
      </c>
    </row>
    <row r="77" spans="1:7" x14ac:dyDescent="0.2">
      <c r="A77" s="48" t="s">
        <v>64</v>
      </c>
      <c r="B77" s="64" t="s">
        <v>138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</row>
    <row r="78" spans="1:7" x14ac:dyDescent="0.2">
      <c r="A78" s="48" t="s">
        <v>64</v>
      </c>
      <c r="B78" s="64" t="s">
        <v>139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</row>
    <row r="79" spans="1:7" x14ac:dyDescent="0.2">
      <c r="A79" s="48" t="s">
        <v>64</v>
      </c>
      <c r="B79" s="64" t="s">
        <v>140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</row>
    <row r="80" spans="1:7" x14ac:dyDescent="0.2">
      <c r="A80" s="48" t="s">
        <v>64</v>
      </c>
      <c r="B80" s="64" t="s">
        <v>141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</row>
    <row r="81" spans="1:7" x14ac:dyDescent="0.2">
      <c r="A81" s="48" t="s">
        <v>64</v>
      </c>
      <c r="B81" s="64" t="s">
        <v>142</v>
      </c>
      <c r="C81" s="59">
        <v>-79351.429999999993</v>
      </c>
      <c r="D81" s="59">
        <v>0</v>
      </c>
      <c r="E81" s="59">
        <v>0</v>
      </c>
      <c r="F81" s="59">
        <v>0</v>
      </c>
      <c r="G81" s="59">
        <v>-79351.429999999993</v>
      </c>
    </row>
    <row r="82" spans="1:7" x14ac:dyDescent="0.2">
      <c r="A82" s="48" t="s">
        <v>64</v>
      </c>
      <c r="B82" s="64" t="s">
        <v>143</v>
      </c>
      <c r="C82" s="59">
        <v>0</v>
      </c>
      <c r="D82" s="59">
        <v>10746.78</v>
      </c>
      <c r="E82" s="59">
        <v>10746.78</v>
      </c>
      <c r="F82" s="59">
        <v>0</v>
      </c>
      <c r="G82" s="59">
        <v>0</v>
      </c>
    </row>
    <row r="83" spans="1:7" x14ac:dyDescent="0.2">
      <c r="A83" s="48" t="s">
        <v>64</v>
      </c>
      <c r="B83" s="64" t="s">
        <v>144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</row>
    <row r="84" spans="1:7" x14ac:dyDescent="0.2">
      <c r="A84" s="48" t="s">
        <v>64</v>
      </c>
      <c r="B84" s="64" t="s">
        <v>145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</row>
    <row r="85" spans="1:7" x14ac:dyDescent="0.2">
      <c r="A85" s="48" t="s">
        <v>64</v>
      </c>
      <c r="B85" s="64" t="s">
        <v>146</v>
      </c>
      <c r="C85" s="59">
        <v>9733.74</v>
      </c>
      <c r="D85" s="59">
        <v>0</v>
      </c>
      <c r="E85" s="59">
        <v>487616.62</v>
      </c>
      <c r="F85" s="59">
        <v>487616.62</v>
      </c>
      <c r="G85" s="59">
        <v>497350.36</v>
      </c>
    </row>
    <row r="86" spans="1:7" x14ac:dyDescent="0.2">
      <c r="A86" s="48" t="s">
        <v>64</v>
      </c>
      <c r="B86" s="64" t="s">
        <v>147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</row>
    <row r="87" spans="1:7" x14ac:dyDescent="0.2">
      <c r="A87" s="48" t="s">
        <v>64</v>
      </c>
      <c r="B87" s="64" t="s">
        <v>148</v>
      </c>
      <c r="C87" s="59">
        <v>9733.74</v>
      </c>
      <c r="D87" s="59">
        <v>0</v>
      </c>
      <c r="E87" s="59">
        <v>487616.62</v>
      </c>
      <c r="F87" s="59">
        <v>487616.62</v>
      </c>
      <c r="G87" s="59">
        <v>497350.36</v>
      </c>
    </row>
    <row r="88" spans="1:7" x14ac:dyDescent="0.2">
      <c r="A88" s="48" t="s">
        <v>64</v>
      </c>
      <c r="B88" s="64" t="s">
        <v>149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</row>
    <row r="89" spans="1:7" x14ac:dyDescent="0.2">
      <c r="A89" s="48" t="s">
        <v>64</v>
      </c>
      <c r="B89" s="64" t="s">
        <v>150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</row>
    <row r="90" spans="1:7" x14ac:dyDescent="0.2">
      <c r="A90" s="48" t="s">
        <v>64</v>
      </c>
      <c r="B90" s="64" t="s">
        <v>151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</row>
    <row r="91" spans="1:7" x14ac:dyDescent="0.2">
      <c r="A91" s="48" t="s">
        <v>64</v>
      </c>
      <c r="B91" s="64" t="s">
        <v>329</v>
      </c>
      <c r="C91" s="59">
        <v>51299619.549999997</v>
      </c>
      <c r="D91" s="59">
        <v>12936.76</v>
      </c>
      <c r="E91" s="59">
        <v>528389.85</v>
      </c>
      <c r="F91" s="59">
        <v>515453.09</v>
      </c>
      <c r="G91" s="59">
        <v>51815072.640000001</v>
      </c>
    </row>
    <row r="92" spans="1:7" x14ac:dyDescent="0.2">
      <c r="A92" s="48" t="s">
        <v>64</v>
      </c>
      <c r="B92" s="64" t="s">
        <v>97</v>
      </c>
      <c r="C92" s="59">
        <v>11532917.380000001</v>
      </c>
      <c r="D92" s="59">
        <v>1397.15</v>
      </c>
      <c r="E92" s="59">
        <v>1614148.1</v>
      </c>
      <c r="F92" s="59">
        <v>1612750.95</v>
      </c>
      <c r="G92" s="59">
        <v>13145668.33</v>
      </c>
    </row>
    <row r="93" spans="1:7" ht="15" x14ac:dyDescent="0.25">
      <c r="A93" s="46"/>
      <c r="B93" s="64" t="s">
        <v>330</v>
      </c>
      <c r="C93" s="59">
        <v>62832536.93</v>
      </c>
      <c r="D93" s="59">
        <v>14333.91</v>
      </c>
      <c r="E93" s="59">
        <v>2142537.9500000002</v>
      </c>
      <c r="F93" s="59">
        <v>2128204.04</v>
      </c>
      <c r="G93" s="59">
        <v>64960740.969999999</v>
      </c>
    </row>
    <row r="94" spans="1:7" x14ac:dyDescent="0.2">
      <c r="A94" s="48" t="s">
        <v>64</v>
      </c>
      <c r="B94" s="56" t="s">
        <v>152</v>
      </c>
      <c r="C94" s="59"/>
      <c r="D94" s="59"/>
      <c r="E94" s="59"/>
      <c r="F94" s="59"/>
      <c r="G94" s="59"/>
    </row>
    <row r="95" spans="1:7" x14ac:dyDescent="0.2">
      <c r="A95" s="48" t="s">
        <v>64</v>
      </c>
      <c r="B95" s="64" t="s">
        <v>153</v>
      </c>
      <c r="C95" s="59">
        <v>0</v>
      </c>
      <c r="D95" s="59">
        <v>0</v>
      </c>
      <c r="E95" s="59">
        <v>0</v>
      </c>
      <c r="F95" s="59">
        <v>0</v>
      </c>
      <c r="G95" s="59">
        <v>0</v>
      </c>
    </row>
    <row r="96" spans="1:7" x14ac:dyDescent="0.2">
      <c r="A96" s="48" t="s">
        <v>64</v>
      </c>
      <c r="B96" s="64" t="s">
        <v>72</v>
      </c>
      <c r="C96" s="59">
        <v>51299619.549999997</v>
      </c>
      <c r="D96" s="59">
        <v>4291136.99</v>
      </c>
      <c r="E96" s="59">
        <v>3775683.9</v>
      </c>
      <c r="F96" s="59">
        <v>515453.09</v>
      </c>
      <c r="G96" s="59">
        <v>51815072.640000001</v>
      </c>
    </row>
    <row r="97" spans="1:7" x14ac:dyDescent="0.2">
      <c r="A97" s="48" t="s">
        <v>64</v>
      </c>
      <c r="B97" s="64" t="s">
        <v>88</v>
      </c>
      <c r="C97" s="59">
        <v>0</v>
      </c>
      <c r="D97" s="59">
        <v>1432105.46</v>
      </c>
      <c r="E97" s="59">
        <v>1432105.46</v>
      </c>
      <c r="F97" s="59">
        <v>0</v>
      </c>
      <c r="G97" s="59">
        <v>0</v>
      </c>
    </row>
    <row r="98" spans="1:7" x14ac:dyDescent="0.2">
      <c r="A98" s="48" t="s">
        <v>64</v>
      </c>
      <c r="B98" s="64" t="s">
        <v>132</v>
      </c>
      <c r="C98" s="59">
        <v>51299619.549999997</v>
      </c>
      <c r="D98" s="59">
        <v>12936.76</v>
      </c>
      <c r="E98" s="59">
        <v>528389.85</v>
      </c>
      <c r="F98" s="59">
        <v>515453.09</v>
      </c>
      <c r="G98" s="59">
        <v>51815072.640000001</v>
      </c>
    </row>
    <row r="99" spans="1:7" x14ac:dyDescent="0.2">
      <c r="A99" s="48" t="s">
        <v>64</v>
      </c>
      <c r="B99" s="64" t="s">
        <v>331</v>
      </c>
      <c r="C99" s="59">
        <v>0</v>
      </c>
      <c r="D99" s="59">
        <v>7351724.46</v>
      </c>
      <c r="E99" s="59">
        <v>7351724.46</v>
      </c>
      <c r="F99" s="59">
        <v>0</v>
      </c>
      <c r="G99" s="59">
        <v>0</v>
      </c>
    </row>
    <row r="100" spans="1:7" x14ac:dyDescent="0.2">
      <c r="A100" s="48" t="s">
        <v>64</v>
      </c>
      <c r="B100" s="64" t="s">
        <v>332</v>
      </c>
      <c r="C100" s="59">
        <v>61489112.140000001</v>
      </c>
      <c r="D100" s="59">
        <v>3011491.78</v>
      </c>
      <c r="E100" s="59">
        <v>819572.11</v>
      </c>
      <c r="F100" s="59">
        <v>2191919.67</v>
      </c>
      <c r="G100" s="59">
        <v>63681031.810000002</v>
      </c>
    </row>
    <row r="101" spans="1:7" x14ac:dyDescent="0.2">
      <c r="A101" s="48" t="s">
        <v>64</v>
      </c>
      <c r="B101" s="64" t="s">
        <v>154</v>
      </c>
      <c r="C101" s="59">
        <v>62832536.93</v>
      </c>
      <c r="D101" s="59">
        <v>7337390.5499999998</v>
      </c>
      <c r="E101" s="59">
        <v>5209186.51</v>
      </c>
      <c r="F101" s="59">
        <v>2128204.04</v>
      </c>
      <c r="G101" s="59">
        <v>64960740.969999999</v>
      </c>
    </row>
    <row r="102" spans="1:7" x14ac:dyDescent="0.2">
      <c r="A102" s="48" t="s">
        <v>64</v>
      </c>
      <c r="B102" s="64" t="s">
        <v>333</v>
      </c>
      <c r="C102" s="59">
        <v>0</v>
      </c>
      <c r="D102" s="59">
        <v>0</v>
      </c>
      <c r="E102" s="59">
        <v>0</v>
      </c>
      <c r="F102" s="59">
        <v>0</v>
      </c>
      <c r="G102" s="59">
        <v>0</v>
      </c>
    </row>
    <row r="103" spans="1:7" x14ac:dyDescent="0.2">
      <c r="A103" s="48" t="s">
        <v>64</v>
      </c>
      <c r="B103" s="64" t="s">
        <v>334</v>
      </c>
      <c r="C103" s="59">
        <v>0</v>
      </c>
      <c r="D103" s="59">
        <v>0</v>
      </c>
      <c r="E103" s="59">
        <v>0</v>
      </c>
      <c r="F103" s="59">
        <v>0</v>
      </c>
      <c r="G103" s="59">
        <v>0</v>
      </c>
    </row>
    <row r="104" spans="1:7" x14ac:dyDescent="0.2">
      <c r="A104" s="48" t="s">
        <v>64</v>
      </c>
      <c r="B104" s="64" t="s">
        <v>335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</row>
    <row r="105" spans="1:7" x14ac:dyDescent="0.2">
      <c r="B105" s="64" t="s">
        <v>336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2017-11-03T12:54:27Z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