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885" yWindow="2325" windowWidth="14955" windowHeight="8520" tabRatio="690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4" r:id="rId7"/>
  </sheets>
  <definedNames>
    <definedName name="_xlnm._FilterDatabase" localSheetId="6" hidden="1">Sheet1!$A$15:$J$15</definedName>
    <definedName name="_xlnm.Print_Titles" localSheetId="1">Recon!$5:$12</definedName>
  </definedNames>
  <calcPr calcId="145621"/>
</workbook>
</file>

<file path=xl/calcChain.xml><?xml version="1.0" encoding="utf-8"?>
<calcChain xmlns="http://schemas.openxmlformats.org/spreadsheetml/2006/main">
  <c r="D15" i="2" l="1"/>
  <c r="H18" i="1" l="1"/>
  <c r="H21" i="1"/>
  <c r="H22" i="1"/>
  <c r="H23" i="1"/>
  <c r="H20" i="1"/>
  <c r="H19" i="1"/>
  <c r="H14" i="1"/>
  <c r="H15" i="1"/>
  <c r="H16" i="1"/>
  <c r="H17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N3" i="1" l="1"/>
  <c r="Q74" i="1" l="1"/>
  <c r="N74" i="1"/>
  <c r="K74" i="1"/>
  <c r="Q51" i="1" l="1"/>
  <c r="B3" i="1" l="1"/>
  <c r="E16" i="2" s="1"/>
  <c r="K73" i="1" l="1"/>
  <c r="D16" i="2"/>
  <c r="F16" i="2" s="1"/>
  <c r="D17" i="2"/>
  <c r="F17" i="2" s="1"/>
  <c r="D18" i="2"/>
  <c r="F18" i="2" s="1"/>
  <c r="D19" i="2"/>
  <c r="F19" i="2" s="1"/>
  <c r="D20" i="2"/>
  <c r="D21" i="2"/>
  <c r="D24" i="2"/>
  <c r="N4" i="1"/>
  <c r="B4" i="1"/>
  <c r="S5" i="1" s="1"/>
  <c r="K22" i="1"/>
  <c r="Q17" i="1"/>
  <c r="Q18" i="1"/>
  <c r="Q19" i="1"/>
  <c r="Q20" i="1"/>
  <c r="Q21" i="1"/>
  <c r="Q22" i="1"/>
  <c r="Q23" i="1"/>
  <c r="Q24" i="1"/>
  <c r="N59" i="1"/>
  <c r="N28" i="1"/>
  <c r="N29" i="1"/>
  <c r="N30" i="1"/>
  <c r="N34" i="1"/>
  <c r="N36" i="1"/>
  <c r="N38" i="1"/>
  <c r="N44" i="1"/>
  <c r="N48" i="1"/>
  <c r="N50" i="1"/>
  <c r="N51" i="1"/>
  <c r="N54" i="1"/>
  <c r="N56" i="1"/>
  <c r="N57" i="1"/>
  <c r="N58" i="1"/>
  <c r="N60" i="1"/>
  <c r="N61" i="1"/>
  <c r="N63" i="1"/>
  <c r="N64" i="1"/>
  <c r="N65" i="1"/>
  <c r="N67" i="1"/>
  <c r="N68" i="1"/>
  <c r="N69" i="1"/>
  <c r="N70" i="1"/>
  <c r="N72" i="1"/>
  <c r="N24" i="1"/>
  <c r="N23" i="1"/>
  <c r="N21" i="1"/>
  <c r="N17" i="1"/>
  <c r="N16" i="1"/>
  <c r="N14" i="1"/>
  <c r="K26" i="1"/>
  <c r="K24" i="1"/>
  <c r="K23" i="1"/>
  <c r="K21" i="1"/>
  <c r="K20" i="1"/>
  <c r="K19" i="1"/>
  <c r="K18" i="1"/>
  <c r="K17" i="1"/>
  <c r="K13" i="1"/>
  <c r="H13" i="1"/>
  <c r="N33" i="1"/>
  <c r="N37" i="1"/>
  <c r="N41" i="1"/>
  <c r="N45" i="1"/>
  <c r="N49" i="1"/>
  <c r="N53" i="1"/>
  <c r="N73" i="1"/>
  <c r="K28" i="1"/>
  <c r="Q28" i="1"/>
  <c r="K29" i="1"/>
  <c r="Q29" i="1"/>
  <c r="K30" i="1"/>
  <c r="Q30" i="1"/>
  <c r="K31" i="1"/>
  <c r="Q31" i="1"/>
  <c r="K32" i="1"/>
  <c r="Q32" i="1"/>
  <c r="K33" i="1"/>
  <c r="Q33" i="1"/>
  <c r="K34" i="1"/>
  <c r="Q34" i="1"/>
  <c r="K35" i="1"/>
  <c r="Q35" i="1"/>
  <c r="K36" i="1"/>
  <c r="Q36" i="1"/>
  <c r="K37" i="1"/>
  <c r="Q37" i="1"/>
  <c r="K38" i="1"/>
  <c r="Q38" i="1"/>
  <c r="K39" i="1"/>
  <c r="Q39" i="1"/>
  <c r="K40" i="1"/>
  <c r="Q40" i="1"/>
  <c r="K41" i="1"/>
  <c r="Q41" i="1"/>
  <c r="K42" i="1"/>
  <c r="Q42" i="1"/>
  <c r="K43" i="1"/>
  <c r="Q43" i="1"/>
  <c r="K44" i="1"/>
  <c r="Q44" i="1"/>
  <c r="K45" i="1"/>
  <c r="Q45" i="1"/>
  <c r="K46" i="1"/>
  <c r="Q46" i="1"/>
  <c r="K47" i="1"/>
  <c r="Q47" i="1"/>
  <c r="K48" i="1"/>
  <c r="Q48" i="1"/>
  <c r="K49" i="1"/>
  <c r="Q49" i="1"/>
  <c r="K50" i="1"/>
  <c r="Q50" i="1"/>
  <c r="K51" i="1"/>
  <c r="K52" i="1"/>
  <c r="Q52" i="1"/>
  <c r="K53" i="1"/>
  <c r="Q53" i="1"/>
  <c r="K54" i="1"/>
  <c r="Q54" i="1"/>
  <c r="K55" i="1"/>
  <c r="Q55" i="1"/>
  <c r="K56" i="1"/>
  <c r="Q56" i="1"/>
  <c r="Q25" i="1"/>
  <c r="Q26" i="1"/>
  <c r="K27" i="1"/>
  <c r="Q27" i="1"/>
  <c r="K57" i="1"/>
  <c r="Q57" i="1"/>
  <c r="K58" i="1"/>
  <c r="Q58" i="1"/>
  <c r="K59" i="1"/>
  <c r="Q59" i="1"/>
  <c r="K60" i="1"/>
  <c r="Q60" i="1"/>
  <c r="K61" i="1"/>
  <c r="Q61" i="1"/>
  <c r="K62" i="1"/>
  <c r="Q62" i="1"/>
  <c r="K63" i="1"/>
  <c r="Q63" i="1"/>
  <c r="K64" i="1"/>
  <c r="Q64" i="1"/>
  <c r="K65" i="1"/>
  <c r="Q65" i="1"/>
  <c r="K66" i="1"/>
  <c r="Q66" i="1"/>
  <c r="K67" i="1"/>
  <c r="Q67" i="1"/>
  <c r="K68" i="1"/>
  <c r="Q68" i="1"/>
  <c r="K69" i="1"/>
  <c r="Q69" i="1"/>
  <c r="K70" i="1"/>
  <c r="Q70" i="1"/>
  <c r="K71" i="1"/>
  <c r="Q71" i="1"/>
  <c r="K72" i="1"/>
  <c r="Q72" i="1"/>
  <c r="Q13" i="1"/>
  <c r="K14" i="1"/>
  <c r="Q14" i="1"/>
  <c r="K15" i="1"/>
  <c r="Q15" i="1"/>
  <c r="K16" i="1"/>
  <c r="Q16" i="1"/>
  <c r="Q73" i="1"/>
  <c r="N25" i="1"/>
  <c r="K25" i="1"/>
  <c r="N26" i="1"/>
  <c r="B5" i="1" l="1"/>
  <c r="N27" i="1"/>
  <c r="N22" i="1"/>
  <c r="H3" i="1"/>
  <c r="E15" i="2" s="1"/>
  <c r="E23" i="2" s="1"/>
  <c r="N18" i="1"/>
  <c r="N71" i="1"/>
  <c r="N47" i="1"/>
  <c r="N43" i="1"/>
  <c r="N39" i="1"/>
  <c r="N35" i="1"/>
  <c r="N31" i="1"/>
  <c r="N52" i="1"/>
  <c r="N55" i="1"/>
  <c r="H4" i="1"/>
  <c r="N32" i="1"/>
  <c r="N15" i="1"/>
  <c r="N19" i="1"/>
  <c r="N20" i="1"/>
  <c r="N40" i="1"/>
  <c r="N5" i="1"/>
  <c r="N66" i="1"/>
  <c r="N62" i="1"/>
  <c r="N46" i="1"/>
  <c r="N42" i="1"/>
  <c r="N13" i="1"/>
  <c r="D23" i="2"/>
  <c r="D26" i="2" s="1"/>
  <c r="F15" i="2" l="1"/>
  <c r="F23" i="2" s="1"/>
  <c r="F26" i="2" s="1"/>
  <c r="H5" i="1"/>
</calcChain>
</file>

<file path=xl/sharedStrings.xml><?xml version="1.0" encoding="utf-8"?>
<sst xmlns="http://schemas.openxmlformats.org/spreadsheetml/2006/main" count="1086" uniqueCount="466">
  <si>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</si>
  <si>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</si>
  <si>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</si>
  <si>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</si>
  <si>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</si>
  <si>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</si>
  <si>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</si>
  <si>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</si>
  <si>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</si>
  <si>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</si>
  <si>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</si>
  <si>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</si>
  <si>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</si>
  <si>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</si>
  <si>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</si>
  <si>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</si>
  <si>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</si>
  <si>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</si>
  <si>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</si>
  <si>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EUR</t>
  </si>
  <si>
    <t>JPY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</si>
  <si>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</si>
  <si>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</si>
  <si>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</si>
  <si>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</si>
  <si>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</si>
  <si>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</si>
  <si>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</si>
  <si>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</si>
  <si>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</si>
  <si>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</si>
  <si>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</si>
  <si>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</si>
  <si>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</si>
  <si>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</si>
  <si>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USD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</si>
  <si>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</si>
  <si>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</si>
  <si>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</si>
  <si>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</si>
  <si>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</si>
  <si>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</si>
  <si>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</si>
  <si>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</si>
  <si>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</si>
  <si>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</si>
  <si>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</si>
  <si>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Exchange rate difference</t>
  </si>
  <si>
    <t>Pricing source differences, not over 5 basis points impact to NAV</t>
  </si>
  <si>
    <t xml:space="preserve">Summary explaination here </t>
  </si>
  <si>
    <t>Manager does not accrue STIF earnings</t>
  </si>
  <si>
    <t>Manager does not accrue reclaims</t>
  </si>
  <si>
    <t>Basis point impact (Excluding accrued expenses)</t>
  </si>
  <si>
    <t>Pricing difference, not significant</t>
  </si>
  <si>
    <t>Local Price</t>
  </si>
  <si>
    <t>IM comment</t>
  </si>
  <si>
    <t>Flag</t>
  </si>
  <si>
    <t>Description</t>
  </si>
  <si>
    <t>Starting Balance</t>
  </si>
  <si>
    <t>Debits</t>
  </si>
  <si>
    <t>Credits</t>
  </si>
  <si>
    <t>Net Activity</t>
  </si>
  <si>
    <t>Ending Balance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</si>
  <si>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</si>
  <si>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</si>
  <si>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</si>
  <si>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</si>
  <si>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</si>
  <si>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</si>
  <si>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</si>
  <si>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</si>
  <si>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ASSETS</t>
  </si>
  <si>
    <t>AVERAGE COST OF EQUITY</t>
  </si>
  <si>
    <t>AVERAGE COST OF FIXED INCOME</t>
  </si>
  <si>
    <t>AVERAGE COST OF SHORT TERM INV</t>
  </si>
  <si>
    <t>AVERAGE COST OF OPTIONS</t>
  </si>
  <si>
    <t>CASH BALANCE</t>
  </si>
  <si>
    <t>RECEIVABLE FOR INVESTMENTS SOLD</t>
  </si>
  <si>
    <t>RECEIVABLE FOR FOREIGN EXCHANGES</t>
  </si>
  <si>
    <t>RECEIVABLE FOR FUND SHARE SUBSCRIPTIONS</t>
  </si>
  <si>
    <t>DIVIDENDS RECEIVABLE</t>
  </si>
  <si>
    <t>LONG TERM INTEREST RECEIVABLE</t>
  </si>
  <si>
    <t>SHORT TERM INTEREST RECEIVABLE</t>
  </si>
  <si>
    <t>PRINCIPAL RECEIVABLE</t>
  </si>
  <si>
    <t>TAX REFUNDS RECEIVABLE</t>
  </si>
  <si>
    <t>MARGIN VARIATION RECEIVABLE</t>
  </si>
  <si>
    <t>OTHER RECEIVABLE</t>
  </si>
  <si>
    <t>LIABILITIES</t>
  </si>
  <si>
    <t>PAYABLE FOR INVESTMENTS PURCHASED</t>
  </si>
  <si>
    <t>PAYABLE FOR FOREIGN EXCHANGES</t>
  </si>
  <si>
    <t>SHAREHOLDERS DISTRIBUTIONS PAYABLE</t>
  </si>
  <si>
    <t>INTEREST PAYABLE</t>
  </si>
  <si>
    <t>MARGIN VARIATION PAYABLE</t>
  </si>
  <si>
    <t>ACCRUED EXPENSES</t>
  </si>
  <si>
    <t>TAXES WITHHELD LIABILITY</t>
  </si>
  <si>
    <t>OTHER PAYABLES</t>
  </si>
  <si>
    <t>UNREALIZED APPRECIATION/DEPRECIATION</t>
  </si>
  <si>
    <t>ON EQUITIES</t>
  </si>
  <si>
    <t>ON FIXED INCOME</t>
  </si>
  <si>
    <t>ON DERIVATIVES</t>
  </si>
  <si>
    <t>ON FOREIGN CASH AND SHORT TERM</t>
  </si>
  <si>
    <t>ON INCOME RECEIVABLES</t>
  </si>
  <si>
    <t>ON INVESMENT RECEIVABLES</t>
  </si>
  <si>
    <t>ON INVESTMENT PAYABLES</t>
  </si>
  <si>
    <t>ON FOREIGN EXCHANGES</t>
  </si>
  <si>
    <t>ON FORWARD CONTRACTS</t>
  </si>
  <si>
    <t>TOTAL APRECIATION/DEPRECIATION</t>
  </si>
  <si>
    <t>MARKET VALUE OF INVESTMENTS</t>
  </si>
  <si>
    <t>INCOME</t>
  </si>
  <si>
    <t>DIVIDEND INCOME</t>
  </si>
  <si>
    <t>LONG TERM INTEREST INCOME</t>
  </si>
  <si>
    <t>SHORT TERM INTEREST INCOME</t>
  </si>
  <si>
    <t>AMORTIZATION/ACCRETION - LONG TERM</t>
  </si>
  <si>
    <t>AMORTIZATION/ACCRETION - SHORT TERM</t>
  </si>
  <si>
    <t>CURRENCY GN/LS ON INCOME RECEIVED</t>
  </si>
  <si>
    <t>CURRENCY GN/LS ON SETTLEMENTS</t>
  </si>
  <si>
    <t>AVERAGE GAIN/LOSS ON CURRENCY DISPOSAL</t>
  </si>
  <si>
    <t>AVERAGE SECURITY GN/LS-MBS PAYDOWN</t>
  </si>
  <si>
    <t>OTHER INCOME</t>
  </si>
  <si>
    <t>SECURITIES LENDING INCOME</t>
  </si>
  <si>
    <t>REAL ESTATE COLLECTIONS</t>
  </si>
  <si>
    <t>TOTAL INCOME</t>
  </si>
  <si>
    <t>EXPENSES</t>
  </si>
  <si>
    <t>MANAGEMENT EXPENSE - PRIVATE EDGE</t>
  </si>
  <si>
    <t>FOREIGN INCOME TAXES</t>
  </si>
  <si>
    <t>REAL ESTATE DISTRIBUTIONS</t>
  </si>
  <si>
    <t>INVESTMENT MANAGER FEES</t>
  </si>
  <si>
    <t>NET INCOME AVAILABLE FOR DISTRIBUTION</t>
  </si>
  <si>
    <t>NET G/L AVAILABLE FOR DISTRIBUTION</t>
  </si>
  <si>
    <t>DISTRIBUTIONS PAID FROM INCOME</t>
  </si>
  <si>
    <t>UNDISTRIBUTED NET INCOME</t>
  </si>
  <si>
    <t>CAPITAL</t>
  </si>
  <si>
    <t>SUBSCRIPTIONS</t>
  </si>
  <si>
    <t>REDEMPTIONS</t>
  </si>
  <si>
    <t>PRIOR YEARS NAV AT COST</t>
  </si>
  <si>
    <t>RETAINED EARNINGS (PAID IN CAPITAL)</t>
  </si>
  <si>
    <t>NET INCOME</t>
  </si>
  <si>
    <t>CONTRIBUTIONS</t>
  </si>
  <si>
    <t>BENEFIT PAYMENTS</t>
  </si>
  <si>
    <t>ASSET TRANSFERS</t>
  </si>
  <si>
    <t>TRANSFERS IN</t>
  </si>
  <si>
    <t>TRANSFERS OUT</t>
  </si>
  <si>
    <t>INTERLEDGER TRANSFERS IN/OUT</t>
  </si>
  <si>
    <t>INCOME SWEEP</t>
  </si>
  <si>
    <t>SECURITY GAIN/LOSS - FUTURES</t>
  </si>
  <si>
    <t>AVERAGE SECURITY GAIN/LOSS</t>
  </si>
  <si>
    <t>AVERAGE CURRENCY GAIN/LOSS</t>
  </si>
  <si>
    <t>NET AVERAGE GAIN/LOSS</t>
  </si>
  <si>
    <t>OTHER CAPITAL</t>
  </si>
  <si>
    <t>GAIN LOSS ON OPEN FUTURES CONTRACTS</t>
  </si>
  <si>
    <t>DISTRIBUTIONS PAID FROM CAPITAL</t>
  </si>
  <si>
    <t>NET SHARES OUTSTANDING</t>
  </si>
  <si>
    <t>NET ASSET VALUE PER SHARE</t>
  </si>
  <si>
    <t>TOTAL NAV</t>
  </si>
  <si>
    <t>Henry James International</t>
  </si>
  <si>
    <t>MISCELLANEOUS PAYMENTS</t>
  </si>
  <si>
    <t>Security Name</t>
  </si>
  <si>
    <t>CUSIP Number</t>
  </si>
  <si>
    <t>Shares/Par Value</t>
  </si>
  <si>
    <t>Base Total Cost</t>
  </si>
  <si>
    <t>Currency Code</t>
  </si>
  <si>
    <t>Base Price Amount</t>
  </si>
  <si>
    <t>Base Market Value</t>
  </si>
  <si>
    <t>Base Currency Code</t>
  </si>
  <si>
    <t>STRS LIQUIDITY FUND</t>
  </si>
  <si>
    <t>8322049D5</t>
  </si>
  <si>
    <t>ORIX    SPONSORED ADR</t>
  </si>
  <si>
    <t>686330101</t>
  </si>
  <si>
    <t>CGI GROUP INC   CLASS A</t>
  </si>
  <si>
    <t>39945C109</t>
  </si>
  <si>
    <t>CREDIT SUISSE GROUP SPON ADR</t>
  </si>
  <si>
    <t>225401108</t>
  </si>
  <si>
    <t>ASAHI KASEI CORP</t>
  </si>
  <si>
    <t>605460005</t>
  </si>
  <si>
    <t>NIDEC CORP</t>
  </si>
  <si>
    <t>664068004</t>
  </si>
  <si>
    <t>AERCAP HOLDINGS NV</t>
  </si>
  <si>
    <t>N00985106</t>
  </si>
  <si>
    <t>TREASURY WINE ESTATES LTD</t>
  </si>
  <si>
    <t>B61JC6908</t>
  </si>
  <si>
    <t>AUD</t>
  </si>
  <si>
    <t>GRIFOLS SA ADR</t>
  </si>
  <si>
    <t>398438408</t>
  </si>
  <si>
    <t>SKF AB SPONSORED ADR</t>
  </si>
  <si>
    <t>784375404</t>
  </si>
  <si>
    <t>VEOLIA ENVIRONNEMENT</t>
  </si>
  <si>
    <t>403187909</t>
  </si>
  <si>
    <t>CAE INC</t>
  </si>
  <si>
    <t>124765108</t>
  </si>
  <si>
    <t>SHAW COMMUNICATIONS INC B</t>
  </si>
  <si>
    <t>82028K200</t>
  </si>
  <si>
    <t>MAKITA CORP</t>
  </si>
  <si>
    <t>655580009</t>
  </si>
  <si>
    <t>STMICROELECTRONICS NV NY SHS</t>
  </si>
  <si>
    <t>861012102</t>
  </si>
  <si>
    <t>SONY CORP SPONSORED ADR</t>
  </si>
  <si>
    <t>835699307</t>
  </si>
  <si>
    <t>ENCANA CORP</t>
  </si>
  <si>
    <t>292505104</t>
  </si>
  <si>
    <t>DEUTSCHE BANK AG REGISTERED</t>
  </si>
  <si>
    <t>D18190898</t>
  </si>
  <si>
    <t>INTERCONTINENTAL HOTELS ADR</t>
  </si>
  <si>
    <t>45857P707</t>
  </si>
  <si>
    <t>VALEO SA</t>
  </si>
  <si>
    <t>BDC5ST904</t>
  </si>
  <si>
    <t>TECK RESOURCES LTD CLS B</t>
  </si>
  <si>
    <t>878742204</t>
  </si>
  <si>
    <t>OPEN TEXT CORP</t>
  </si>
  <si>
    <t>683715106</t>
  </si>
  <si>
    <t>POUND STERLING</t>
  </si>
  <si>
    <t>GBP</t>
  </si>
  <si>
    <t>JAPANESE YEN</t>
  </si>
  <si>
    <t>SWEDISH KRONA</t>
  </si>
  <si>
    <t>SEK</t>
  </si>
  <si>
    <t>DASSAULT SYSTEMES SA</t>
  </si>
  <si>
    <t>533004909</t>
  </si>
  <si>
    <t>INFINEON TECHNOLOGIES AG</t>
  </si>
  <si>
    <t>588950907</t>
  </si>
  <si>
    <t>EURO CURRENCY</t>
  </si>
  <si>
    <t>CHECK POINT SOFTWARE TECH</t>
  </si>
  <si>
    <t>M22465104</t>
  </si>
  <si>
    <t>SMITH + NEPHEW PLC  SPON ADR</t>
  </si>
  <si>
    <t>83175M205</t>
  </si>
  <si>
    <t>BUNZL PLC</t>
  </si>
  <si>
    <t>B0744B906</t>
  </si>
  <si>
    <t>JULIUS BAER GROUP LTD</t>
  </si>
  <si>
    <t>B4R2R5908</t>
  </si>
  <si>
    <t>CHF</t>
  </si>
  <si>
    <t>SUBARU CORP</t>
  </si>
  <si>
    <t>635640006</t>
  </si>
  <si>
    <t>TDK CORP</t>
  </si>
  <si>
    <t>686930009</t>
  </si>
  <si>
    <t>US DOLLAR</t>
  </si>
  <si>
    <t>SAP SE SPONSORED ADR</t>
  </si>
  <si>
    <t>803054204</t>
  </si>
  <si>
    <t>SMITHS GROUP PLC</t>
  </si>
  <si>
    <t>B1WY23900</t>
  </si>
  <si>
    <t>GALAPAGOS NV SPON ADR</t>
  </si>
  <si>
    <t>36315X101</t>
  </si>
  <si>
    <t>UNIQURE NV</t>
  </si>
  <si>
    <t>N90064101</t>
  </si>
  <si>
    <t>CELLECTIS   ADR</t>
  </si>
  <si>
    <t>15117K103</t>
  </si>
  <si>
    <t>INFINEON TECHNOLOGIES ADR</t>
  </si>
  <si>
    <t>45662N103</t>
  </si>
  <si>
    <t>SWISS FRANC</t>
  </si>
  <si>
    <t>BRIDGESTONE CORP</t>
  </si>
  <si>
    <t>613210004</t>
  </si>
  <si>
    <t>BALOISE HOLDING AG   REG</t>
  </si>
  <si>
    <t>712459908</t>
  </si>
  <si>
    <t>NOMURA HOLDINGS INC SPON ADR</t>
  </si>
  <si>
    <t>65535H208</t>
  </si>
  <si>
    <t>SEIKO EPSON CORP</t>
  </si>
  <si>
    <t>661650903</t>
  </si>
  <si>
    <t>SYMRISE AG</t>
  </si>
  <si>
    <t>B1JB4K905</t>
  </si>
  <si>
    <t>INTERXION HOLDING NV</t>
  </si>
  <si>
    <t>N47279109</t>
  </si>
  <si>
    <t>FERRARI NV</t>
  </si>
  <si>
    <t>N3167Y103</t>
  </si>
  <si>
    <t>LINE CORP SPONSORED ADR</t>
  </si>
  <si>
    <t>53567X101</t>
  </si>
  <si>
    <t>AMCOR LIMITED</t>
  </si>
  <si>
    <t>606660009</t>
  </si>
  <si>
    <t>LONZA GROUP AG REG</t>
  </si>
  <si>
    <t>733337901</t>
  </si>
  <si>
    <t>LOGITECH INTERNATIONAL REG</t>
  </si>
  <si>
    <t>H50430232</t>
  </si>
  <si>
    <t>ERICSSON (LM) TEL SP ADR</t>
  </si>
  <si>
    <t>294821608</t>
  </si>
  <si>
    <t>ELBIT SYSTEMS LTD</t>
  </si>
  <si>
    <t>M3760D101</t>
  </si>
  <si>
    <t>AUSTRALIAN DOLLAR</t>
  </si>
  <si>
    <t>SWEDBANK AB   A SHARES</t>
  </si>
  <si>
    <t>484652904</t>
  </si>
  <si>
    <t>ICON PLC</t>
  </si>
  <si>
    <t>G4705A100</t>
  </si>
  <si>
    <t>84473L105</t>
  </si>
  <si>
    <t>589339209</t>
  </si>
  <si>
    <t>Security Long Name</t>
  </si>
  <si>
    <t>Dividend/Interest Rate</t>
  </si>
  <si>
    <t>Payable Date</t>
  </si>
  <si>
    <t>Income Indicator</t>
  </si>
  <si>
    <t>Base Net Income Amount</t>
  </si>
  <si>
    <t>Base Net Principal-Interest</t>
  </si>
  <si>
    <t>Base Gross Income</t>
  </si>
  <si>
    <t>Base Principal Amount</t>
  </si>
  <si>
    <t>Original Face Amount</t>
  </si>
  <si>
    <t>Local Currency Code</t>
  </si>
  <si>
    <t>Days Past Due</t>
  </si>
  <si>
    <t>Payable Flag</t>
  </si>
  <si>
    <t>STMICROELECTRONICS NV NY SHS NY REG SHRS</t>
  </si>
  <si>
    <t>TCL8</t>
  </si>
  <si>
    <t>DR</t>
  </si>
  <si>
    <t>N</t>
  </si>
  <si>
    <t>INFINEON TECHNOLOGIES ADR ADR</t>
  </si>
  <si>
    <t>MERCK KGAA UNSPONSORED ADR ADR</t>
  </si>
  <si>
    <t>589339100</t>
  </si>
  <si>
    <t>CORE LABORATORIES N.V. COMMON STOCK EUR.02</t>
  </si>
  <si>
    <t>N22717107</t>
  </si>
  <si>
    <t>SYMRISE AG COMMON STOCK</t>
  </si>
  <si>
    <t>SAP SE SPONSORED ADR ADR</t>
  </si>
  <si>
    <t>DEUTSCHE BANK AG REGISTERED COMMON STOCK</t>
  </si>
  <si>
    <t>MERCK KGAA SPONSORED ADR</t>
  </si>
  <si>
    <t>LOGITECH INTERNATIONAL REG COMMON STOCK CHF.25</t>
  </si>
  <si>
    <t>SOUTH32   ADR</t>
  </si>
  <si>
    <t>JULIUS BAER GROUP LTD UN ADR</t>
  </si>
  <si>
    <t>48137C108</t>
  </si>
  <si>
    <t>SYMRISE AG UNSPON ADR</t>
  </si>
  <si>
    <t>87155N109</t>
  </si>
  <si>
    <t>ENCANA CORP COMMON STOCK</t>
  </si>
  <si>
    <t>CAD</t>
  </si>
  <si>
    <t>AMCOR LIMITED COMMON STOCK</t>
  </si>
  <si>
    <t>SHAW COMMUNICATIONS INC B COMMON STOCK</t>
  </si>
  <si>
    <t>TREASURY WINE ESTATES LTD COMMON STOCK</t>
  </si>
  <si>
    <t>SOUTH32   ADR ADR</t>
  </si>
  <si>
    <t>Mid-Month</t>
  </si>
  <si>
    <t>TOTAL ASSETS</t>
  </si>
  <si>
    <t>LIABILITY  OPTIONS AVG COST</t>
  </si>
  <si>
    <t>TOTAL LIABILITIES</t>
  </si>
  <si>
    <t>NET ASSETS - EXCLUDING MARKET</t>
  </si>
  <si>
    <t>TOTAL NET ASSETS AT MARKET</t>
  </si>
  <si>
    <t>TOTAL EXPENSES</t>
  </si>
  <si>
    <t>NET INCOME - CURRENT PERIOD</t>
  </si>
  <si>
    <t>TOTAL CAPITAL</t>
  </si>
  <si>
    <t>NET CAPITAL AT MARKET</t>
  </si>
  <si>
    <t>BALANCED TRIAL FORMULA</t>
  </si>
  <si>
    <t>TOTAL MKTVAL</t>
  </si>
  <si>
    <t>GROSS ASSETS</t>
  </si>
  <si>
    <t>INC PER SHARE</t>
  </si>
  <si>
    <t>NAV PER SHARE</t>
  </si>
  <si>
    <t>OFFERING PRICE</t>
  </si>
  <si>
    <t>SEIKO EPSON CORP COMMON STOCK</t>
  </si>
  <si>
    <t>IR</t>
  </si>
  <si>
    <t>ASAHI KASEI CORP COMMON STOCK</t>
  </si>
  <si>
    <t>MAKITA CORP COMMON STOCK</t>
  </si>
  <si>
    <t>SUBARU CORP COMMON STOCK</t>
  </si>
  <si>
    <t>TDK CORP COMMON STOCK</t>
  </si>
  <si>
    <t>SKF AB SPONSORED ADR ADR</t>
  </si>
  <si>
    <t>NIDEC CORP COMMON STOCK</t>
  </si>
  <si>
    <t>Missing spot and/or forward FX rates. See the error log for details.</t>
  </si>
  <si>
    <t>The report is inaccurate due to missing data.</t>
  </si>
  <si>
    <t>============            ================  ======  ==============  =====</t>
  </si>
  <si>
    <t>TOTAL PORTFOLIO</t>
  </si>
  <si>
    <t>------------            ----------------  ------  --------------  -----</t>
  </si>
  <si>
    <t>999SEKZ96</t>
  </si>
  <si>
    <t>--------------------</t>
  </si>
  <si>
    <t>CASH AND EQUIVALENTS</t>
  </si>
  <si>
    <t>Smith Group PLC</t>
  </si>
  <si>
    <t>BUNZL PLC Common Stock</t>
  </si>
  <si>
    <t>------------</t>
  </si>
  <si>
    <t>COMMON STOCK</t>
  </si>
  <si>
    <t>SYMRISE AG UNSPON ADR ADR</t>
  </si>
  <si>
    <t>Merck KGaA Sponsored ADR</t>
  </si>
  <si>
    <t>mkkgy</t>
  </si>
  <si>
    <t>JULIUS BAER GROUP LTD UN ADR A DR</t>
  </si>
  <si>
    <t>----------------------------</t>
  </si>
  <si>
    <t>AMERICAN DEPOSITORY RECEIPTS</t>
  </si>
  <si>
    <t>Treasury Wine Estates ltd</t>
  </si>
  <si>
    <t>Amcor Ltd</t>
  </si>
  <si>
    <t>Lonza Group AG</t>
  </si>
  <si>
    <t>Sedbank Ab</t>
  </si>
  <si>
    <t>TDK Corp. Sponsored</t>
  </si>
  <si>
    <t>Seiko Epson</t>
  </si>
  <si>
    <t>Nidec Corp.</t>
  </si>
  <si>
    <t>Makita Corp.</t>
  </si>
  <si>
    <t>Bridgestone Corp Unsponsored</t>
  </si>
  <si>
    <t>Asahi Kasei Corp ADR</t>
  </si>
  <si>
    <t>Veolia Environnement</t>
  </si>
  <si>
    <t>Valeo S.A. ADS</t>
  </si>
  <si>
    <t>Symrise AG</t>
  </si>
  <si>
    <t>Dassault System S.A.</t>
  </si>
  <si>
    <t>uniQure N.V.</t>
  </si>
  <si>
    <t>qure</t>
  </si>
  <si>
    <t>Teck Resources Ltd.</t>
  </si>
  <si>
    <t>teck</t>
  </si>
  <si>
    <t>Stmicroelectronics N.V.</t>
  </si>
  <si>
    <t>stm</t>
  </si>
  <si>
    <t>Sony Corp.</t>
  </si>
  <si>
    <t>sne</t>
  </si>
  <si>
    <t>Smith &amp; Nephew Plc</t>
  </si>
  <si>
    <t>snn</t>
  </si>
  <si>
    <t>Shaw Communications Inc.</t>
  </si>
  <si>
    <t>sjr</t>
  </si>
  <si>
    <t>Sap Ag</t>
  </si>
  <si>
    <t>sap</t>
  </si>
  <si>
    <t>SOUTH32 ADR ADR</t>
  </si>
  <si>
    <t>SKF AB Sponsored ADR Class B</t>
  </si>
  <si>
    <t>skfry</t>
  </si>
  <si>
    <t>Orix Corp.</t>
  </si>
  <si>
    <t>ix</t>
  </si>
  <si>
    <t>Open Text Corp.</t>
  </si>
  <si>
    <t>otex</t>
  </si>
  <si>
    <t>Nomura Holdings Inc.</t>
  </si>
  <si>
    <t>nmr</t>
  </si>
  <si>
    <t>Logitech International S.A.</t>
  </si>
  <si>
    <t>logi</t>
  </si>
  <si>
    <t>LINE Corp. Sponsored ADR</t>
  </si>
  <si>
    <t>ln</t>
  </si>
  <si>
    <t>L.M. Ericsson Telephone Co.</t>
  </si>
  <si>
    <t>eric</t>
  </si>
  <si>
    <t>InterXion Holding N.V.</t>
  </si>
  <si>
    <t>inxn</t>
  </si>
  <si>
    <t>InterContinental Hotels Group PLC</t>
  </si>
  <si>
    <t>ihg</t>
  </si>
  <si>
    <t>Infineon Technologies Ag</t>
  </si>
  <si>
    <t>ifnny</t>
  </si>
  <si>
    <t>Icon Plc</t>
  </si>
  <si>
    <t>iclr</t>
  </si>
  <si>
    <t>Groupe CGI Inc.</t>
  </si>
  <si>
    <t>gib</t>
  </si>
  <si>
    <t>Grifols S.A. ADS</t>
  </si>
  <si>
    <t>grfs</t>
  </si>
  <si>
    <t>Galapagos NV Sponsored ADR</t>
  </si>
  <si>
    <t>glpg</t>
  </si>
  <si>
    <t>Ferrari NV</t>
  </si>
  <si>
    <t>race</t>
  </si>
  <si>
    <t>Encana Corp.</t>
  </si>
  <si>
    <t>eca</t>
  </si>
  <si>
    <t>Elbit Systems Ltd.</t>
  </si>
  <si>
    <t>eslt</t>
  </si>
  <si>
    <t>Deutsche Bank Ag</t>
  </si>
  <si>
    <t>db</t>
  </si>
  <si>
    <t>Credit Suisse Group</t>
  </si>
  <si>
    <t>cs</t>
  </si>
  <si>
    <t>Check Point Software Technologies Ltd.</t>
  </si>
  <si>
    <t>chkp</t>
  </si>
  <si>
    <t>Cellectis SA Sponsored ADR</t>
  </si>
  <si>
    <t>clls</t>
  </si>
  <si>
    <t>Cae Inc.</t>
  </si>
  <si>
    <t>cae</t>
  </si>
  <si>
    <t>Aercap Holdings N.V.</t>
  </si>
  <si>
    <t>aer</t>
  </si>
  <si>
    <t>-----</t>
  </si>
  <si>
    <t>--------------</t>
  </si>
  <si>
    <t>------</t>
  </si>
  <si>
    <t>----------------</t>
  </si>
  <si>
    <t>--------</t>
  </si>
  <si>
    <t>------------------</t>
  </si>
  <si>
    <t>G/L</t>
  </si>
  <si>
    <t>Gain/Loss</t>
  </si>
  <si>
    <t>Assets</t>
  </si>
  <si>
    <t>Value</t>
  </si>
  <si>
    <t>Price</t>
  </si>
  <si>
    <t>Cost</t>
  </si>
  <si>
    <t>Security</t>
  </si>
  <si>
    <t>Symbol</t>
  </si>
  <si>
    <t>Quantity</t>
  </si>
  <si>
    <t>Pct</t>
  </si>
  <si>
    <t>Unrealized</t>
  </si>
  <si>
    <t>Market</t>
  </si>
  <si>
    <t>Total</t>
  </si>
  <si>
    <t>Unit</t>
  </si>
  <si>
    <t>International Select</t>
  </si>
  <si>
    <t>Susan Williamsen (415) 217-7030</t>
  </si>
  <si>
    <t>LEIA_State Street #TCL8</t>
  </si>
  <si>
    <t>CALSTERS</t>
  </si>
  <si>
    <t>UNREALIZED GAINS AND LOSSES</t>
  </si>
  <si>
    <t>Henry James International Management</t>
  </si>
  <si>
    <t>quantity</t>
  </si>
  <si>
    <t>symbol</t>
  </si>
  <si>
    <t>desc</t>
  </si>
  <si>
    <t>cost</t>
  </si>
  <si>
    <t>total cost</t>
  </si>
  <si>
    <t>price</t>
  </si>
  <si>
    <t>mkt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</si>
</sst>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.00;\(#,##0.00\)"/>
    <numFmt numFmtId="169" formatCode="#,##0.000000;\(#,##0.000000\)"/>
    <numFmt numFmtId="170" formatCode="mm/dd/yyyy"/>
    <numFmt numFmtId="171" formatCode="#,##0;\(#,##0\)"/>
    <numFmt numFmtId="172" formatCode="&quot;       &quot;@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32">
    <border>
      <left/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6" fillId="0" borderId="0"/>
    <xf numFmtId="9" fontId="2" fillId="0" borderId="0" applyFont="0" applyFill="0" applyBorder="0" applyAlignment="0" applyProtection="0"/>
    <xf numFmtId="0" fontId="1" fillId="0" borderId="0"/>
  </cellStyleXfs>
  <cellXfs count="117">
    <xf numFmtId="0" fontId="0" fillId="0" borderId="0" xfId="0"/>
    <xf numFmtId="0" fontId="4" fillId="2" borderId="1" xfId="0" applyFont="1" applyFill="1" applyBorder="1" applyAlignment="1">
      <alignment horizontal="centerContinuous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165" fontId="6" fillId="0" borderId="8" xfId="0" applyNumberFormat="1" applyFont="1" applyBorder="1"/>
    <xf numFmtId="40" fontId="6" fillId="0" borderId="9" xfId="0" applyNumberFormat="1" applyFont="1" applyBorder="1"/>
    <xf numFmtId="40" fontId="6" fillId="0" borderId="8" xfId="0" applyNumberFormat="1" applyFont="1" applyBorder="1" applyAlignment="1">
      <alignment horizontal="center"/>
    </xf>
    <xf numFmtId="0" fontId="6" fillId="0" borderId="9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0" xfId="0" applyFont="1"/>
    <xf numFmtId="0" fontId="6" fillId="0" borderId="10" xfId="0" applyFont="1" applyBorder="1" applyAlignment="1">
      <alignment horizontal="center"/>
    </xf>
    <xf numFmtId="40" fontId="6" fillId="0" borderId="12" xfId="0" applyNumberFormat="1" applyFont="1" applyBorder="1"/>
    <xf numFmtId="0" fontId="6" fillId="0" borderId="12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6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165" fontId="6" fillId="0" borderId="13" xfId="0" applyNumberFormat="1" applyFont="1" applyBorder="1"/>
    <xf numFmtId="0" fontId="6" fillId="0" borderId="0" xfId="0" applyFont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43" fontId="10" fillId="0" borderId="0" xfId="1" applyFont="1"/>
    <xf numFmtId="43" fontId="6" fillId="0" borderId="0" xfId="1" applyFont="1"/>
    <xf numFmtId="43" fontId="6" fillId="0" borderId="0" xfId="1" applyFont="1" applyBorder="1"/>
    <xf numFmtId="0" fontId="6" fillId="0" borderId="14" xfId="0" applyFont="1" applyBorder="1"/>
    <xf numFmtId="0" fontId="6" fillId="0" borderId="0" xfId="0" quotePrefix="1" applyFont="1" applyAlignment="1">
      <alignment horizontal="left"/>
    </xf>
    <xf numFmtId="43" fontId="6" fillId="0" borderId="15" xfId="1" applyFont="1" applyBorder="1"/>
    <xf numFmtId="0" fontId="11" fillId="0" borderId="0" xfId="0" applyFont="1"/>
    <xf numFmtId="43" fontId="11" fillId="0" borderId="0" xfId="1" quotePrefix="1" applyFont="1" applyAlignment="1">
      <alignment horizontal="left"/>
    </xf>
    <xf numFmtId="43" fontId="11" fillId="0" borderId="0" xfId="1" applyFont="1"/>
    <xf numFmtId="0" fontId="12" fillId="0" borderId="0" xfId="0" applyFont="1"/>
    <xf numFmtId="165" fontId="6" fillId="0" borderId="0" xfId="0" applyNumberFormat="1" applyFont="1" applyAlignment="1">
      <alignment wrapText="1"/>
    </xf>
    <xf numFmtId="43" fontId="6" fillId="0" borderId="0" xfId="1" applyFont="1" applyAlignment="1">
      <alignment wrapText="1"/>
    </xf>
    <xf numFmtId="166" fontId="6" fillId="0" borderId="0" xfId="3" applyNumberFormat="1" applyFont="1"/>
    <xf numFmtId="43" fontId="6" fillId="0" borderId="0" xfId="0" applyNumberFormat="1" applyFont="1"/>
    <xf numFmtId="0" fontId="6" fillId="0" borderId="12" xfId="0" quotePrefix="1" applyFont="1" applyBorder="1" applyAlignment="1">
      <alignment horizontal="left" wrapText="1"/>
    </xf>
    <xf numFmtId="40" fontId="6" fillId="0" borderId="17" xfId="0" applyNumberFormat="1" applyFont="1" applyBorder="1"/>
    <xf numFmtId="40" fontId="6" fillId="0" borderId="18" xfId="0" applyNumberFormat="1" applyFont="1" applyBorder="1"/>
    <xf numFmtId="40" fontId="6" fillId="0" borderId="16" xfId="0" applyNumberFormat="1" applyFont="1" applyBorder="1"/>
    <xf numFmtId="0" fontId="16" fillId="0" borderId="0" xfId="2"/>
    <xf numFmtId="0" fontId="13" fillId="0" borderId="0" xfId="2" applyFont="1"/>
    <xf numFmtId="0" fontId="14" fillId="0" borderId="0" xfId="2" applyFont="1"/>
    <xf numFmtId="0" fontId="0" fillId="3" borderId="0" xfId="0" applyFill="1"/>
    <xf numFmtId="43" fontId="6" fillId="0" borderId="0" xfId="1" applyFont="1" applyFill="1"/>
    <xf numFmtId="0" fontId="14" fillId="3" borderId="0" xfId="2" applyFont="1" applyFill="1"/>
    <xf numFmtId="15" fontId="6" fillId="0" borderId="31" xfId="0" applyNumberFormat="1" applyFont="1" applyBorder="1"/>
    <xf numFmtId="0" fontId="2" fillId="0" borderId="0" xfId="0" applyFont="1" applyAlignment="1">
      <alignment horizontal="left"/>
    </xf>
    <xf numFmtId="167" fontId="2" fillId="0" borderId="0" xfId="0" applyNumberFormat="1" applyFont="1" applyAlignment="1">
      <alignment horizontal="right"/>
    </xf>
    <xf numFmtId="168" fontId="2" fillId="0" borderId="0" xfId="0" applyNumberFormat="1" applyFont="1" applyAlignment="1">
      <alignment horizontal="right"/>
    </xf>
    <xf numFmtId="8" fontId="6" fillId="0" borderId="0" xfId="1" applyNumberFormat="1" applyFont="1" applyFill="1"/>
    <xf numFmtId="0" fontId="2" fillId="0" borderId="0" xfId="2" applyFont="1" applyAlignment="1">
      <alignment horizontal="left"/>
    </xf>
    <xf numFmtId="167" fontId="2" fillId="0" borderId="0" xfId="2" applyNumberFormat="1" applyFont="1" applyAlignment="1">
      <alignment horizontal="right"/>
    </xf>
    <xf numFmtId="168" fontId="2" fillId="0" borderId="0" xfId="2" applyNumberFormat="1" applyFont="1" applyAlignment="1">
      <alignment horizontal="right"/>
    </xf>
    <xf numFmtId="0" fontId="2" fillId="0" borderId="0" xfId="2" applyFont="1" applyAlignment="1">
      <alignment horizontal="left"/>
    </xf>
    <xf numFmtId="167" fontId="2" fillId="0" borderId="0" xfId="2" applyNumberFormat="1" applyFont="1" applyAlignment="1">
      <alignment horizontal="right"/>
    </xf>
    <xf numFmtId="172" fontId="2" fillId="0" borderId="0" xfId="2" applyNumberFormat="1" applyFont="1" applyAlignment="1">
      <alignment horizontal="left"/>
    </xf>
    <xf numFmtId="167" fontId="2" fillId="0" borderId="0" xfId="2" applyNumberFormat="1" applyFont="1" applyAlignment="1">
      <alignment horizontal="right"/>
    </xf>
    <xf numFmtId="0" fontId="15" fillId="0" borderId="0" xfId="2" applyFont="1" applyAlignment="1">
      <alignment horizontal="left"/>
    </xf>
    <xf numFmtId="0" fontId="15" fillId="0" borderId="0" xfId="2" applyFont="1" applyAlignment="1">
      <alignment horizontal="right"/>
    </xf>
    <xf numFmtId="0" fontId="2" fillId="0" borderId="0" xfId="2" applyFont="1" applyAlignment="1">
      <alignment horizontal="left"/>
    </xf>
    <xf numFmtId="167" fontId="2" fillId="0" borderId="0" xfId="2" applyNumberFormat="1" applyFont="1" applyAlignment="1">
      <alignment horizontal="right"/>
    </xf>
    <xf numFmtId="172" fontId="2" fillId="0" borderId="0" xfId="2" applyNumberFormat="1" applyFont="1" applyAlignment="1">
      <alignment horizontal="left"/>
    </xf>
    <xf numFmtId="0" fontId="15" fillId="0" borderId="0" xfId="2" applyFont="1" applyAlignment="1">
      <alignment horizontal="left"/>
    </xf>
    <xf numFmtId="0" fontId="15" fillId="0" borderId="0" xfId="2" applyFont="1" applyAlignment="1">
      <alignment horizontal="right"/>
    </xf>
    <xf numFmtId="0" fontId="2" fillId="0" borderId="0" xfId="2" applyFont="1" applyAlignment="1">
      <alignment horizontal="left"/>
    </xf>
    <xf numFmtId="167" fontId="2" fillId="0" borderId="0" xfId="2" applyNumberFormat="1" applyFont="1" applyAlignment="1">
      <alignment horizontal="right"/>
    </xf>
    <xf numFmtId="168" fontId="2" fillId="0" borderId="0" xfId="2" applyNumberFormat="1" applyFont="1" applyAlignment="1">
      <alignment horizontal="right"/>
    </xf>
    <xf numFmtId="0" fontId="15" fillId="0" borderId="0" xfId="2" applyFont="1" applyAlignment="1">
      <alignment horizontal="left"/>
    </xf>
    <xf numFmtId="0" fontId="15" fillId="0" borderId="0" xfId="2" applyFont="1" applyAlignment="1">
      <alignment horizontal="right"/>
    </xf>
    <xf numFmtId="0" fontId="15" fillId="0" borderId="0" xfId="2" applyFont="1" applyAlignment="1">
      <alignment horizontal="center"/>
    </xf>
    <xf numFmtId="0" fontId="2" fillId="0" borderId="0" xfId="2" applyFont="1" applyAlignment="1">
      <alignment horizontal="left"/>
    </xf>
    <xf numFmtId="169" fontId="2" fillId="0" borderId="0" xfId="2" applyNumberFormat="1" applyFont="1" applyAlignment="1">
      <alignment horizontal="right"/>
    </xf>
    <xf numFmtId="170" fontId="2" fillId="0" borderId="0" xfId="2" applyNumberFormat="1" applyFont="1" applyAlignment="1">
      <alignment horizontal="center"/>
    </xf>
    <xf numFmtId="167" fontId="2" fillId="0" borderId="0" xfId="2" applyNumberFormat="1" applyFont="1" applyAlignment="1">
      <alignment horizontal="right"/>
    </xf>
    <xf numFmtId="168" fontId="2" fillId="0" borderId="0" xfId="2" applyNumberFormat="1" applyFont="1" applyAlignment="1">
      <alignment horizontal="right"/>
    </xf>
    <xf numFmtId="171" fontId="2" fillId="0" borderId="0" xfId="2" applyNumberFormat="1" applyFont="1" applyAlignment="1">
      <alignment horizontal="right"/>
    </xf>
    <xf numFmtId="0" fontId="1" fillId="0" borderId="0" xfId="4"/>
    <xf numFmtId="49" fontId="1" fillId="0" borderId="0" xfId="4" applyNumberFormat="1"/>
    <xf numFmtId="15" fontId="1" fillId="0" borderId="0" xfId="4" applyNumberFormat="1"/>
    <xf numFmtId="0" fontId="0" fillId="0" borderId="0" xfId="4" applyFont="1"/>
    <xf numFmtId="1" fontId="1" fillId="0" borderId="0" xfId="4" applyNumberFormat="1"/>
    <xf numFmtId="0" fontId="6" fillId="0" borderId="20" xfId="0" quotePrefix="1" applyFont="1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0" fontId="4" fillId="2" borderId="28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6" fillId="0" borderId="20" xfId="0" applyFont="1" applyBorder="1" applyAlignment="1">
      <alignment horizontal="center" wrapText="1"/>
    </xf>
    <xf numFmtId="0" fontId="7" fillId="0" borderId="25" xfId="0" quotePrefix="1" applyFont="1" applyBorder="1" applyAlignment="1">
      <alignment horizontal="left"/>
    </xf>
    <xf numFmtId="0" fontId="0" fillId="0" borderId="26" xfId="0" applyBorder="1" applyAlignment="1"/>
    <xf numFmtId="0" fontId="0" fillId="0" borderId="27" xfId="0" applyBorder="1" applyAlignment="1"/>
    <xf numFmtId="43" fontId="6" fillId="0" borderId="21" xfId="1" applyFont="1" applyBorder="1" applyAlignment="1">
      <alignment horizontal="center" vertical="center"/>
    </xf>
    <xf numFmtId="43" fontId="0" fillId="0" borderId="21" xfId="1" applyFont="1" applyBorder="1" applyAlignment="1">
      <alignment horizontal="center" vertical="center"/>
    </xf>
    <xf numFmtId="43" fontId="6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6" fillId="0" borderId="25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8" fontId="6" fillId="0" borderId="0" xfId="0" applyNumberFormat="1" applyFont="1" applyAlignment="1">
      <alignment horizontal="center"/>
    </xf>
    <xf numFmtId="8" fontId="0" fillId="0" borderId="0" xfId="0" applyNumberFormat="1" applyAlignment="1">
      <alignment horizontal="center"/>
    </xf>
  </cellXfs>
  <cellStyles count="5">
    <cellStyle name="Comma" xfId="1" builtinId="3"/>
    <cellStyle name="Normal" xfId="0" builtinId="0"/>
    <cellStyle name="Normal 2" xfId="2"/>
    <cellStyle name="Normal 3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workbookViewId="0">
      <selection activeCell="E15" sqref="E15"/>
    </sheetView>
  </sheetViews>
  <sheetFormatPr defaultRowHeight="12.75" x14ac:dyDescent="0.2"/>
  <cols>
    <col min="1" max="1" width="10" style="12" customWidth="1"/>
    <col min="2" max="2" width="34.42578125" style="12" customWidth="1"/>
    <col min="3" max="3" width="9.140625" style="12" customWidth="1"/>
    <col min="4" max="4" width="24.42578125" style="29" bestFit="1" customWidth="1"/>
    <col min="5" max="5" width="20.140625" style="29" customWidth="1"/>
    <col min="6" max="6" width="17.7109375" style="29" customWidth="1"/>
    <col min="7" max="7" width="48.7109375" style="12" bestFit="1" customWidth="1"/>
    <col min="8" max="8" width="53.5703125" style="12" bestFit="1" customWidth="1"/>
  </cols>
  <sheetData>
    <row r="1" spans="1:8" s="25" customFormat="1" ht="31.5" customHeight="1" x14ac:dyDescent="0.35">
      <c r="A1" s="37" t="s">
        <v>22</v>
      </c>
      <c r="B1" s="27"/>
      <c r="C1" s="27"/>
      <c r="D1" s="28"/>
      <c r="E1" s="28"/>
      <c r="F1" s="28"/>
      <c r="G1" s="27"/>
      <c r="H1" s="27"/>
    </row>
    <row r="3" spans="1:8" x14ac:dyDescent="0.2">
      <c r="C3" s="24"/>
      <c r="D3" s="30"/>
      <c r="E3" s="30"/>
      <c r="F3" s="30"/>
      <c r="G3" s="24"/>
    </row>
    <row r="4" spans="1:8" ht="20.25" customHeight="1" x14ac:dyDescent="0.2">
      <c r="A4" s="12" t="s">
        <v>21</v>
      </c>
      <c r="B4" s="31" t="s">
        <v>154</v>
      </c>
      <c r="C4" s="24"/>
      <c r="D4" s="30"/>
      <c r="E4" s="30"/>
      <c r="F4" s="30"/>
      <c r="G4" s="24"/>
    </row>
    <row r="5" spans="1:8" ht="21.75" customHeight="1" x14ac:dyDescent="0.2">
      <c r="A5" s="12" t="s">
        <v>316</v>
      </c>
      <c r="B5" s="52">
        <v>43190</v>
      </c>
      <c r="C5" s="24"/>
      <c r="D5" s="30"/>
      <c r="E5" s="30"/>
      <c r="F5" s="30"/>
      <c r="G5" s="24"/>
    </row>
    <row r="6" spans="1:8" x14ac:dyDescent="0.2">
      <c r="C6" s="24"/>
      <c r="D6" s="30"/>
      <c r="E6" s="30"/>
      <c r="F6" s="30"/>
      <c r="G6" s="24"/>
    </row>
    <row r="7" spans="1:8" x14ac:dyDescent="0.2">
      <c r="C7" s="24"/>
      <c r="D7" s="30"/>
      <c r="E7" s="30"/>
      <c r="F7" s="30"/>
      <c r="G7" s="24"/>
    </row>
    <row r="13" spans="1:8" s="26" customFormat="1" ht="13.5" x14ac:dyDescent="0.25">
      <c r="A13" s="34" t="s">
        <v>23</v>
      </c>
      <c r="B13" s="34"/>
      <c r="C13" s="34"/>
      <c r="D13" s="35" t="s">
        <v>32</v>
      </c>
      <c r="E13" s="36" t="s">
        <v>25</v>
      </c>
      <c r="F13" s="36" t="s">
        <v>27</v>
      </c>
      <c r="G13" s="34" t="s">
        <v>28</v>
      </c>
      <c r="H13" s="34" t="s">
        <v>44</v>
      </c>
    </row>
    <row r="15" spans="1:8" x14ac:dyDescent="0.2">
      <c r="A15" s="32" t="s">
        <v>24</v>
      </c>
      <c r="D15" s="50">
        <f ca="1">SUMIF(Trial!$A$3:$G$17,'Summary Sheet'!A15,Trial!$G$3:$G$17)-SUMIF(Trial!$A$20:$G$28,'Summary Sheet'!A15,Trial!$G$20:$G$28)+SUMIF(Trial!$A$32:$G$40,'Summary Sheet'!A15,Trial!$G$32:$G$40)</f>
        <v>64979671.63000001</v>
      </c>
      <c r="E15" s="56">
        <f>+Recon!H3</f>
        <v>64983973.549999997</v>
      </c>
      <c r="F15" s="29">
        <f ca="1">+D15-E15</f>
        <v>-4301.919999986887</v>
      </c>
      <c r="G15" s="12" t="s">
        <v>31</v>
      </c>
      <c r="H15" s="12" t="s">
        <v>45</v>
      </c>
    </row>
    <row r="16" spans="1:8" x14ac:dyDescent="0.2">
      <c r="A16" s="12" t="s">
        <v>26</v>
      </c>
      <c r="D16" s="50">
        <f ca="1">SUMIF(Trial!$A$3:$G$17,'Summary Sheet'!A16,Trial!$G$3:$G$17)-SUMIF(Trial!$A$20:$G$28,'Summary Sheet'!A16,Trial!$G$20:$G$28)+SUMIF(Trial!$A$32:$G$40,'Summary Sheet'!A16,Trial!$G$32:$G$40)</f>
        <v>169515.83</v>
      </c>
      <c r="E16" s="56">
        <f>+Recon!B3</f>
        <v>149823.23000000001</v>
      </c>
      <c r="F16" s="29">
        <f ca="1">+D16-E16</f>
        <v>19692.599999999977</v>
      </c>
      <c r="G16" s="12" t="s">
        <v>31</v>
      </c>
      <c r="H16" s="12" t="s">
        <v>46</v>
      </c>
    </row>
    <row r="17" spans="1:7" x14ac:dyDescent="0.2">
      <c r="A17" s="32" t="s">
        <v>38</v>
      </c>
      <c r="D17" s="50">
        <f ca="1">SUMIF(Trial!$A$3:$G$17,'Summary Sheet'!A17,Trial!$G$3:$G$17)-SUMIF(Trial!$A$20:$G$28,'Summary Sheet'!A17,Trial!$G$20:$G$28)+SUMIF(Trial!$A$32:$G$40,'Summary Sheet'!A17,Trial!$G$32:$G$40)</f>
        <v>0</v>
      </c>
      <c r="E17" s="50">
        <v>0</v>
      </c>
      <c r="F17" s="29">
        <f ca="1">+D17-E17</f>
        <v>0</v>
      </c>
    </row>
    <row r="18" spans="1:7" x14ac:dyDescent="0.2">
      <c r="A18" s="12" t="s">
        <v>29</v>
      </c>
      <c r="D18" s="50">
        <f ca="1">SUMIF(Trial!$A$3:$G$17,'Summary Sheet'!A18,Trial!$G$3:$G$17)-SUMIF(Trial!$A$20:$G$28,'Summary Sheet'!A18,Trial!$G$20:$G$28)+SUMIF(Trial!$A$32:$G$40,'Summary Sheet'!A18,Trial!$G$32:$G$40)</f>
        <v>0</v>
      </c>
      <c r="E18" s="50">
        <v>0</v>
      </c>
      <c r="F18" s="29">
        <f ca="1">+D18-E18</f>
        <v>0</v>
      </c>
      <c r="G18" s="12" t="s">
        <v>40</v>
      </c>
    </row>
    <row r="19" spans="1:7" x14ac:dyDescent="0.2">
      <c r="A19" s="12" t="s">
        <v>30</v>
      </c>
      <c r="D19" s="50">
        <f ca="1">SUMIF(Trial!$A$3:$G$17,'Summary Sheet'!A19,Trial!$G$3:$G$17)-SUMIF(Trial!$A$20:$G$28,'Summary Sheet'!A19,Trial!$G$20:$G$28)+SUMIF(Trial!$A$32:$G$40,'Summary Sheet'!A19,Trial!$G$32:$G$40)</f>
        <v>0</v>
      </c>
      <c r="E19" s="50">
        <v>0</v>
      </c>
      <c r="F19" s="29">
        <f ca="1">+D19-E19</f>
        <v>0</v>
      </c>
    </row>
    <row r="20" spans="1:7" x14ac:dyDescent="0.2">
      <c r="A20" s="12" t="s">
        <v>64</v>
      </c>
      <c r="D20" s="50">
        <f ca="1">SUMIF(Trial!$A$3:$G$17,'Summary Sheet'!A20,Trial!$G$3:$G$17)-SUMIF(Trial!$A$20:$G$28,'Summary Sheet'!A20,Trial!$G$20:$G$28)+SUMIF(Trial!$A$32:$G$40,'Summary Sheet'!A20,Trial!$G$32:$G$40)</f>
        <v>0</v>
      </c>
      <c r="E20" s="50">
        <v>0</v>
      </c>
    </row>
    <row r="21" spans="1:7" x14ac:dyDescent="0.2">
      <c r="A21" s="12" t="s">
        <v>36</v>
      </c>
      <c r="D21" s="50">
        <f ca="1">SUMIF(Trial!$A$3:$G$17,'Summary Sheet'!A21,Trial!$G$3:$G$17)-SUMIF(Trial!$A$20:$G$28,'Summary Sheet'!A21,Trial!$G$20:$G$28)+SUMIF(Trial!$A$32:$G$40,'Summary Sheet'!A21,Trial!$G$32:$G$40)</f>
        <v>0</v>
      </c>
      <c r="E21" s="50">
        <v>0</v>
      </c>
    </row>
    <row r="23" spans="1:7" x14ac:dyDescent="0.2">
      <c r="B23" s="12" t="s">
        <v>33</v>
      </c>
      <c r="D23" s="33">
        <f ca="1">SUM(D14:D22)</f>
        <v>65149187.460000008</v>
      </c>
      <c r="E23" s="33">
        <f>SUM(E14:E22)</f>
        <v>65133796.779999994</v>
      </c>
      <c r="F23" s="33">
        <f ca="1">SUM(F14:F22)</f>
        <v>15390.68000001309</v>
      </c>
    </row>
    <row r="24" spans="1:7" x14ac:dyDescent="0.2">
      <c r="B24" s="32" t="s">
        <v>39</v>
      </c>
      <c r="D24" s="33">
        <f>Trial!G43</f>
        <v>65149187.460000001</v>
      </c>
    </row>
    <row r="25" spans="1:7" x14ac:dyDescent="0.2">
      <c r="G25" s="41"/>
    </row>
    <row r="26" spans="1:7" x14ac:dyDescent="0.2">
      <c r="B26" s="32" t="s">
        <v>52</v>
      </c>
      <c r="D26" s="29">
        <f ca="1">+D23-D24</f>
        <v>0</v>
      </c>
      <c r="F26" s="40">
        <f ca="1">(+F23-F18)/D23</f>
        <v>2.3623748200179146E-4</v>
      </c>
    </row>
    <row r="33" spans="1:8" s="25" customFormat="1" ht="13.5" x14ac:dyDescent="0.25">
      <c r="A33" s="34" t="s">
        <v>34</v>
      </c>
      <c r="B33" s="27"/>
      <c r="C33" s="27"/>
      <c r="D33" s="28"/>
      <c r="E33" s="28"/>
      <c r="F33" s="28"/>
      <c r="G33" s="27"/>
      <c r="H33" s="27"/>
    </row>
    <row r="34" spans="1:8" x14ac:dyDescent="0.2">
      <c r="A34" s="12" t="s">
        <v>68</v>
      </c>
      <c r="C34" s="29"/>
      <c r="F34" s="12"/>
      <c r="H34"/>
    </row>
    <row r="35" spans="1:8" x14ac:dyDescent="0.2">
      <c r="A35" s="12" t="s">
        <v>69</v>
      </c>
      <c r="C35" s="29"/>
      <c r="F35" s="12"/>
      <c r="H35"/>
    </row>
    <row r="36" spans="1:8" x14ac:dyDescent="0.2">
      <c r="A36" s="12" t="s">
        <v>65</v>
      </c>
      <c r="C36" s="29"/>
      <c r="F36" s="12"/>
      <c r="H36"/>
    </row>
    <row r="37" spans="1:8" x14ac:dyDescent="0.2">
      <c r="A37" s="12" t="s">
        <v>66</v>
      </c>
      <c r="C37" s="29"/>
      <c r="F37" s="12"/>
      <c r="H37"/>
    </row>
    <row r="38" spans="1:8" x14ac:dyDescent="0.2">
      <c r="A38" s="12" t="s">
        <v>67</v>
      </c>
      <c r="C38" s="29"/>
      <c r="F38" s="12"/>
      <c r="H38"/>
    </row>
    <row r="39" spans="1:8" x14ac:dyDescent="0.2">
      <c r="A39" s="12" t="s">
        <v>70</v>
      </c>
      <c r="C39" s="29"/>
      <c r="F39" s="1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74"/>
  <sheetViews>
    <sheetView zoomScale="60" zoomScaleNormal="60" workbookViewId="0">
      <pane xSplit="5" ySplit="12" topLeftCell="F13" activePane="bottomRight" state="frozen"/>
      <selection pane="topRight" activeCell="E1" sqref="E1"/>
      <selection pane="bottomLeft" activeCell="A4" sqref="A4"/>
      <selection pane="bottomRight" activeCell="M27" sqref="M27"/>
    </sheetView>
  </sheetViews>
  <sheetFormatPr defaultColWidth="9.140625" defaultRowHeight="12.75" x14ac:dyDescent="0.2"/>
  <cols>
    <col min="1" max="1" width="11.7109375" style="17" bestFit="1" customWidth="1"/>
    <col min="2" max="2" width="6.7109375" style="17" customWidth="1"/>
    <col min="3" max="3" width="4.7109375" style="17" bestFit="1" customWidth="1"/>
    <col min="4" max="4" width="32.28515625" style="17" bestFit="1" customWidth="1"/>
    <col min="5" max="5" width="10.7109375" style="18" customWidth="1"/>
    <col min="6" max="6" width="15.28515625" style="12" customWidth="1"/>
    <col min="7" max="7" width="16.42578125" style="12" customWidth="1"/>
    <col min="8" max="8" width="11.85546875" style="12" bestFit="1" customWidth="1"/>
    <col min="9" max="9" width="13.5703125" style="12" customWidth="1"/>
    <col min="10" max="10" width="12.7109375" style="12" customWidth="1"/>
    <col min="11" max="11" width="11" style="17" customWidth="1"/>
    <col min="12" max="13" width="15.85546875" style="17" bestFit="1" customWidth="1"/>
    <col min="14" max="14" width="14.7109375" style="17" bestFit="1" customWidth="1"/>
    <col min="15" max="16" width="12.42578125" style="12" bestFit="1" customWidth="1"/>
    <col min="17" max="17" width="11.85546875" style="12" customWidth="1"/>
    <col min="18" max="18" width="24.28515625" style="19" customWidth="1"/>
    <col min="19" max="19" width="21.7109375" style="19" customWidth="1"/>
    <col min="20" max="16384" width="9.140625" style="12"/>
  </cols>
  <sheetData>
    <row r="1" spans="1:19" ht="13.5" thickBot="1" x14ac:dyDescent="0.25"/>
    <row r="2" spans="1:19" ht="13.5" thickBot="1" x14ac:dyDescent="0.25">
      <c r="A2" s="114" t="s">
        <v>37</v>
      </c>
      <c r="B2" s="107"/>
      <c r="C2" s="107"/>
      <c r="D2" s="107"/>
      <c r="E2" s="108"/>
      <c r="G2" s="114" t="s">
        <v>16</v>
      </c>
      <c r="H2" s="107"/>
      <c r="I2" s="107"/>
      <c r="J2" s="107"/>
      <c r="K2" s="108"/>
      <c r="M2" s="106" t="s">
        <v>43</v>
      </c>
      <c r="N2" s="107"/>
      <c r="O2" s="107"/>
      <c r="P2" s="107"/>
      <c r="Q2" s="108"/>
    </row>
    <row r="3" spans="1:19" x14ac:dyDescent="0.2">
      <c r="A3" s="22" t="s">
        <v>11</v>
      </c>
      <c r="B3" s="115">
        <f>SUM(P:P)</f>
        <v>149823.23000000001</v>
      </c>
      <c r="C3" s="115"/>
      <c r="D3" s="115"/>
      <c r="E3" s="116"/>
      <c r="F3" s="12" t="s">
        <v>41</v>
      </c>
      <c r="G3" s="22" t="s">
        <v>11</v>
      </c>
      <c r="H3" s="115">
        <f>SUM(M13:M60000)</f>
        <v>64983973.549999997</v>
      </c>
      <c r="I3" s="115"/>
      <c r="J3" s="115"/>
      <c r="K3" s="116"/>
      <c r="L3" s="12" t="s">
        <v>41</v>
      </c>
      <c r="M3" s="22" t="s">
        <v>11</v>
      </c>
      <c r="N3" s="109">
        <f>SUM(G13:G60000)</f>
        <v>20906638.68</v>
      </c>
      <c r="O3" s="109"/>
      <c r="P3" s="109"/>
      <c r="Q3" s="110"/>
      <c r="R3" s="12" t="s">
        <v>41</v>
      </c>
    </row>
    <row r="4" spans="1:19" x14ac:dyDescent="0.2">
      <c r="A4" s="22" t="s">
        <v>12</v>
      </c>
      <c r="B4" s="115">
        <f>SUM(O:O)</f>
        <v>149823.23000000001</v>
      </c>
      <c r="C4" s="115"/>
      <c r="D4" s="115"/>
      <c r="E4" s="116"/>
      <c r="F4" s="12" t="s">
        <v>41</v>
      </c>
      <c r="G4" s="22" t="s">
        <v>12</v>
      </c>
      <c r="H4" s="115">
        <f>SUM(L13:L60001)</f>
        <v>64983976.670000002</v>
      </c>
      <c r="I4" s="115"/>
      <c r="J4" s="115"/>
      <c r="K4" s="116"/>
      <c r="L4" s="12" t="s">
        <v>41</v>
      </c>
      <c r="M4" s="22" t="s">
        <v>12</v>
      </c>
      <c r="N4" s="111">
        <f>SUM(F13:F60001)</f>
        <v>20906638.68</v>
      </c>
      <c r="O4" s="111"/>
      <c r="P4" s="111"/>
      <c r="Q4" s="112"/>
      <c r="R4" s="12" t="s">
        <v>41</v>
      </c>
      <c r="S4" s="39">
        <v>1806476.8499999999</v>
      </c>
    </row>
    <row r="5" spans="1:19" ht="13.5" thickBot="1" x14ac:dyDescent="0.25">
      <c r="A5" s="22" t="s">
        <v>13</v>
      </c>
      <c r="B5" s="115">
        <f>B4-B3</f>
        <v>0</v>
      </c>
      <c r="C5" s="115"/>
      <c r="D5" s="115"/>
      <c r="E5" s="116"/>
      <c r="F5" s="12" t="s">
        <v>10</v>
      </c>
      <c r="G5" s="22" t="s">
        <v>13</v>
      </c>
      <c r="H5" s="115">
        <f>H4-H3</f>
        <v>3.1200000047683716</v>
      </c>
      <c r="I5" s="115"/>
      <c r="J5" s="115"/>
      <c r="K5" s="116"/>
      <c r="M5" s="22" t="s">
        <v>13</v>
      </c>
      <c r="N5" s="111">
        <f>N4-N3</f>
        <v>0</v>
      </c>
      <c r="O5" s="111"/>
      <c r="P5" s="111"/>
      <c r="Q5" s="112"/>
      <c r="S5" s="39">
        <f>+S4-B4</f>
        <v>1656653.6199999999</v>
      </c>
    </row>
    <row r="6" spans="1:19" ht="13.5" thickBot="1" x14ac:dyDescent="0.25">
      <c r="A6" s="113" t="s">
        <v>14</v>
      </c>
      <c r="B6" s="107"/>
      <c r="C6" s="107"/>
      <c r="D6" s="107"/>
      <c r="E6" s="108"/>
      <c r="G6" s="113" t="s">
        <v>14</v>
      </c>
      <c r="H6" s="107"/>
      <c r="I6" s="107"/>
      <c r="J6" s="107"/>
      <c r="K6" s="108"/>
      <c r="M6" s="113" t="s">
        <v>14</v>
      </c>
      <c r="N6" s="107"/>
      <c r="O6" s="107"/>
      <c r="P6" s="107"/>
      <c r="Q6" s="108"/>
      <c r="S6" s="38"/>
    </row>
    <row r="7" spans="1:19" ht="12.75" customHeight="1" x14ac:dyDescent="0.2">
      <c r="A7" s="20"/>
      <c r="B7" s="105" t="s">
        <v>42</v>
      </c>
      <c r="C7" s="89"/>
      <c r="D7" s="89"/>
      <c r="E7" s="90"/>
      <c r="G7" s="20"/>
      <c r="H7" s="105" t="s">
        <v>48</v>
      </c>
      <c r="I7" s="89"/>
      <c r="J7" s="89"/>
      <c r="K7" s="90"/>
      <c r="M7" s="88" t="s">
        <v>49</v>
      </c>
      <c r="N7" s="89"/>
      <c r="O7" s="89"/>
      <c r="P7" s="90"/>
      <c r="Q7" s="17"/>
    </row>
    <row r="8" spans="1:19" x14ac:dyDescent="0.2">
      <c r="A8" s="20"/>
      <c r="B8" s="91"/>
      <c r="C8" s="92"/>
      <c r="D8" s="92"/>
      <c r="E8" s="93"/>
      <c r="F8" s="12" t="s">
        <v>15</v>
      </c>
      <c r="G8" s="20"/>
      <c r="H8" s="91"/>
      <c r="I8" s="92"/>
      <c r="J8" s="92"/>
      <c r="K8" s="93"/>
      <c r="L8" s="12" t="s">
        <v>15</v>
      </c>
      <c r="M8" s="91"/>
      <c r="N8" s="92"/>
      <c r="O8" s="92"/>
      <c r="P8" s="93"/>
      <c r="Q8" s="12" t="s">
        <v>15</v>
      </c>
    </row>
    <row r="9" spans="1:19" ht="13.5" thickBot="1" x14ac:dyDescent="0.25">
      <c r="A9" s="20"/>
      <c r="B9" s="94"/>
      <c r="C9" s="95"/>
      <c r="D9" s="95"/>
      <c r="E9" s="96"/>
      <c r="G9" s="20"/>
      <c r="H9" s="94"/>
      <c r="I9" s="95"/>
      <c r="J9" s="95"/>
      <c r="K9" s="96"/>
      <c r="L9" s="12"/>
      <c r="M9" s="94"/>
      <c r="N9" s="95"/>
      <c r="O9" s="95"/>
      <c r="P9" s="96"/>
    </row>
    <row r="11" spans="1:19" s="2" customFormat="1" x14ac:dyDescent="0.2">
      <c r="A11" s="99" t="s">
        <v>8</v>
      </c>
      <c r="B11" s="99" t="s">
        <v>0</v>
      </c>
      <c r="C11" s="99" t="s">
        <v>1</v>
      </c>
      <c r="D11" s="102" t="s">
        <v>9</v>
      </c>
      <c r="E11" s="102" t="s">
        <v>2</v>
      </c>
      <c r="F11" s="1" t="s">
        <v>17</v>
      </c>
      <c r="G11" s="1"/>
      <c r="H11" s="100" t="s">
        <v>3</v>
      </c>
      <c r="I11" s="1" t="s">
        <v>54</v>
      </c>
      <c r="J11" s="1"/>
      <c r="K11" s="100" t="s">
        <v>3</v>
      </c>
      <c r="L11" s="103" t="s">
        <v>18</v>
      </c>
      <c r="M11" s="104"/>
      <c r="N11" s="100" t="s">
        <v>3</v>
      </c>
      <c r="O11" s="1" t="s">
        <v>4</v>
      </c>
      <c r="P11" s="1"/>
      <c r="Q11" s="100" t="s">
        <v>3</v>
      </c>
      <c r="R11" s="97" t="s">
        <v>55</v>
      </c>
      <c r="S11" s="97" t="s">
        <v>5</v>
      </c>
    </row>
    <row r="12" spans="1:19" s="2" customFormat="1" x14ac:dyDescent="0.2">
      <c r="A12" s="99"/>
      <c r="B12" s="99"/>
      <c r="C12" s="99"/>
      <c r="D12" s="102"/>
      <c r="E12" s="102"/>
      <c r="F12" s="3" t="s">
        <v>6</v>
      </c>
      <c r="G12" s="4" t="s">
        <v>7</v>
      </c>
      <c r="H12" s="101"/>
      <c r="I12" s="3" t="s">
        <v>6</v>
      </c>
      <c r="J12" s="4" t="s">
        <v>7</v>
      </c>
      <c r="K12" s="101"/>
      <c r="L12" s="21" t="s">
        <v>6</v>
      </c>
      <c r="M12" s="21" t="s">
        <v>7</v>
      </c>
      <c r="N12" s="101"/>
      <c r="O12" s="3" t="s">
        <v>6</v>
      </c>
      <c r="P12" s="4" t="s">
        <v>7</v>
      </c>
      <c r="Q12" s="101"/>
      <c r="R12" s="98"/>
      <c r="S12" s="98"/>
    </row>
    <row r="13" spans="1:19" x14ac:dyDescent="0.2">
      <c r="A13" s="5">
        <v>43190</v>
      </c>
      <c r="B13" s="6" t="s">
        <v>292</v>
      </c>
      <c r="C13" s="6"/>
      <c r="D13" s="77" t="s">
        <v>164</v>
      </c>
      <c r="E13" s="77" t="s">
        <v>165</v>
      </c>
      <c r="F13" s="80">
        <v>684316.02</v>
      </c>
      <c r="G13" s="80">
        <v>684316.02</v>
      </c>
      <c r="H13" s="9">
        <f>F13-G13</f>
        <v>0</v>
      </c>
      <c r="I13" s="81">
        <v>100</v>
      </c>
      <c r="J13" s="81">
        <v>100</v>
      </c>
      <c r="K13" s="7">
        <f>I13-J13</f>
        <v>0</v>
      </c>
      <c r="L13" s="81">
        <v>684316.02</v>
      </c>
      <c r="M13" s="81">
        <v>684316.02</v>
      </c>
      <c r="N13" s="23">
        <f>L13-M13</f>
        <v>0</v>
      </c>
      <c r="O13" s="8">
        <v>1041.55</v>
      </c>
      <c r="P13" s="43">
        <v>1041.55</v>
      </c>
      <c r="Q13" s="9">
        <f t="shared" ref="Q13:Q72" si="0">O13-P13</f>
        <v>0</v>
      </c>
      <c r="R13" s="10"/>
      <c r="S13" s="11"/>
    </row>
    <row r="14" spans="1:19" ht="15" x14ac:dyDescent="0.25">
      <c r="A14" s="5">
        <v>43190</v>
      </c>
      <c r="B14" s="6" t="s">
        <v>292</v>
      </c>
      <c r="C14" s="13"/>
      <c r="D14" s="77" t="s">
        <v>166</v>
      </c>
      <c r="E14" s="77" t="s">
        <v>167</v>
      </c>
      <c r="F14" s="80">
        <v>7007</v>
      </c>
      <c r="G14" s="63">
        <v>7007</v>
      </c>
      <c r="H14" s="9">
        <f t="shared" ref="H14:H74" si="1">F14-G14</f>
        <v>0</v>
      </c>
      <c r="I14" s="81">
        <v>89.86</v>
      </c>
      <c r="J14" s="81">
        <v>89.86</v>
      </c>
      <c r="K14" s="7">
        <f t="shared" ref="K14:K72" si="2">I14-J14</f>
        <v>0</v>
      </c>
      <c r="L14" s="81">
        <v>629649.02</v>
      </c>
      <c r="M14" s="83">
        <v>629649</v>
      </c>
      <c r="N14" s="23">
        <f t="shared" ref="N14:N74" si="3">L14-M14</f>
        <v>2.0000000018626451E-2</v>
      </c>
      <c r="O14" s="14"/>
      <c r="P14" s="14"/>
      <c r="Q14" s="9">
        <f t="shared" si="0"/>
        <v>0</v>
      </c>
      <c r="R14" s="15"/>
      <c r="S14" s="16"/>
    </row>
    <row r="15" spans="1:19" ht="26.25" x14ac:dyDescent="0.25">
      <c r="A15" s="5">
        <v>43190</v>
      </c>
      <c r="B15" s="6" t="s">
        <v>292</v>
      </c>
      <c r="C15" s="13"/>
      <c r="D15" s="77" t="s">
        <v>187</v>
      </c>
      <c r="E15" s="77" t="s">
        <v>188</v>
      </c>
      <c r="F15" s="80">
        <v>61706</v>
      </c>
      <c r="G15" s="63">
        <v>61706</v>
      </c>
      <c r="H15" s="9">
        <f t="shared" si="1"/>
        <v>0</v>
      </c>
      <c r="I15" s="81">
        <v>18.59</v>
      </c>
      <c r="J15" s="81">
        <v>18.59</v>
      </c>
      <c r="K15" s="7">
        <f t="shared" si="2"/>
        <v>0</v>
      </c>
      <c r="L15" s="81">
        <v>1147114.54</v>
      </c>
      <c r="M15" s="83">
        <v>1147115</v>
      </c>
      <c r="N15" s="23">
        <f t="shared" si="3"/>
        <v>-0.4599999999627471</v>
      </c>
      <c r="O15" s="14"/>
      <c r="P15" s="44"/>
      <c r="Q15" s="9">
        <f t="shared" si="0"/>
        <v>0</v>
      </c>
      <c r="R15" s="15" t="s">
        <v>51</v>
      </c>
      <c r="S15" s="16"/>
    </row>
    <row r="16" spans="1:19" ht="15" x14ac:dyDescent="0.25">
      <c r="A16" s="5">
        <v>43190</v>
      </c>
      <c r="B16" s="6" t="s">
        <v>292</v>
      </c>
      <c r="C16" s="13"/>
      <c r="D16" s="77" t="s">
        <v>207</v>
      </c>
      <c r="E16" s="77" t="s">
        <v>208</v>
      </c>
      <c r="F16" s="80">
        <v>20760</v>
      </c>
      <c r="G16" s="80">
        <v>20760</v>
      </c>
      <c r="H16" s="9">
        <f t="shared" si="1"/>
        <v>0</v>
      </c>
      <c r="I16" s="81">
        <v>34.799999999999997</v>
      </c>
      <c r="J16" s="83">
        <v>34.799999999999997</v>
      </c>
      <c r="K16" s="7">
        <f t="shared" si="2"/>
        <v>0</v>
      </c>
      <c r="L16" s="81">
        <v>722448</v>
      </c>
      <c r="M16" s="83">
        <v>722448</v>
      </c>
      <c r="N16" s="23">
        <f t="shared" si="3"/>
        <v>0</v>
      </c>
      <c r="O16" s="14"/>
      <c r="P16" s="44"/>
      <c r="Q16" s="9">
        <f t="shared" si="0"/>
        <v>0</v>
      </c>
      <c r="R16" s="15"/>
      <c r="S16" s="16"/>
    </row>
    <row r="17" spans="1:19" ht="15" x14ac:dyDescent="0.25">
      <c r="A17" s="5">
        <v>43190</v>
      </c>
      <c r="B17" s="6" t="s">
        <v>292</v>
      </c>
      <c r="C17" s="13"/>
      <c r="D17" s="77" t="s">
        <v>228</v>
      </c>
      <c r="E17" s="77" t="s">
        <v>229</v>
      </c>
      <c r="F17" s="80">
        <v>36100</v>
      </c>
      <c r="G17" s="83">
        <v>36100</v>
      </c>
      <c r="H17" s="9">
        <f t="shared" si="1"/>
        <v>0</v>
      </c>
      <c r="I17" s="81">
        <v>32.787964000000002</v>
      </c>
      <c r="J17" s="83">
        <v>32.79</v>
      </c>
      <c r="K17" s="7">
        <f t="shared" si="2"/>
        <v>-2.0359999999968181E-3</v>
      </c>
      <c r="L17" s="81">
        <v>1183645.51</v>
      </c>
      <c r="M17" s="83">
        <v>1183646</v>
      </c>
      <c r="N17" s="23">
        <f t="shared" si="3"/>
        <v>-0.48999999999068677</v>
      </c>
      <c r="O17" s="14">
        <v>24471.119999999999</v>
      </c>
      <c r="P17" s="14">
        <v>24471.119999999999</v>
      </c>
      <c r="Q17" s="9">
        <f t="shared" si="0"/>
        <v>0</v>
      </c>
      <c r="R17" s="15"/>
      <c r="S17" s="16"/>
    </row>
    <row r="18" spans="1:19" ht="15" x14ac:dyDescent="0.25">
      <c r="A18" s="5">
        <v>43190</v>
      </c>
      <c r="B18" s="6" t="s">
        <v>292</v>
      </c>
      <c r="C18" s="13"/>
      <c r="D18" s="77" t="s">
        <v>252</v>
      </c>
      <c r="E18" s="77" t="s">
        <v>253</v>
      </c>
      <c r="F18" s="80">
        <v>38400</v>
      </c>
      <c r="G18" s="83">
        <v>38400</v>
      </c>
      <c r="H18" s="9">
        <f t="shared" si="1"/>
        <v>0</v>
      </c>
      <c r="I18" s="81">
        <v>17.780912000000001</v>
      </c>
      <c r="J18" s="83">
        <v>17.78</v>
      </c>
      <c r="K18" s="7">
        <f t="shared" si="2"/>
        <v>9.1199999999957981E-4</v>
      </c>
      <c r="L18" s="81">
        <v>682787.02</v>
      </c>
      <c r="M18" s="83">
        <v>682787</v>
      </c>
      <c r="N18" s="23">
        <f t="shared" si="3"/>
        <v>2.0000000018626451E-2</v>
      </c>
      <c r="O18" s="14">
        <v>11568.99</v>
      </c>
      <c r="P18" s="44">
        <v>11568.99</v>
      </c>
      <c r="Q18" s="9">
        <f t="shared" si="0"/>
        <v>0</v>
      </c>
      <c r="R18" s="15"/>
      <c r="S18" s="16"/>
    </row>
    <row r="19" spans="1:19" ht="26.25" x14ac:dyDescent="0.25">
      <c r="A19" s="5">
        <v>43190</v>
      </c>
      <c r="B19" s="6" t="s">
        <v>292</v>
      </c>
      <c r="C19" s="13"/>
      <c r="D19" s="77" t="s">
        <v>235</v>
      </c>
      <c r="E19" s="77" t="s">
        <v>236</v>
      </c>
      <c r="F19" s="80">
        <v>33623</v>
      </c>
      <c r="G19" s="83">
        <v>33623</v>
      </c>
      <c r="H19" s="9">
        <f t="shared" si="1"/>
        <v>0</v>
      </c>
      <c r="I19" s="81">
        <v>21.231377999999999</v>
      </c>
      <c r="J19" s="83">
        <v>21.23</v>
      </c>
      <c r="K19" s="7">
        <f t="shared" si="2"/>
        <v>1.3779999999989911E-3</v>
      </c>
      <c r="L19" s="81">
        <v>713862.62</v>
      </c>
      <c r="M19" s="81">
        <v>713863</v>
      </c>
      <c r="N19" s="23">
        <f t="shared" si="3"/>
        <v>-0.38000000000465661</v>
      </c>
      <c r="O19" s="14"/>
      <c r="P19" s="44"/>
      <c r="Q19" s="9">
        <f t="shared" si="0"/>
        <v>0</v>
      </c>
      <c r="R19" s="42" t="s">
        <v>53</v>
      </c>
      <c r="S19" s="16"/>
    </row>
    <row r="20" spans="1:19" ht="15" x14ac:dyDescent="0.25">
      <c r="A20" s="5">
        <v>43190</v>
      </c>
      <c r="B20" s="6" t="s">
        <v>292</v>
      </c>
      <c r="C20" s="13"/>
      <c r="D20" s="77" t="s">
        <v>256</v>
      </c>
      <c r="E20" s="77" t="s">
        <v>257</v>
      </c>
      <c r="F20" s="80">
        <v>27783</v>
      </c>
      <c r="G20" s="83">
        <v>27783</v>
      </c>
      <c r="H20" s="9">
        <f t="shared" si="1"/>
        <v>0</v>
      </c>
      <c r="I20" s="81">
        <v>62.11</v>
      </c>
      <c r="J20" s="83">
        <v>62.11</v>
      </c>
      <c r="K20" s="7">
        <f t="shared" si="2"/>
        <v>0</v>
      </c>
      <c r="L20" s="81">
        <v>1725602.13</v>
      </c>
      <c r="M20" s="83">
        <v>1725602</v>
      </c>
      <c r="N20" s="23">
        <f t="shared" si="3"/>
        <v>0.12999999988824129</v>
      </c>
      <c r="O20" s="14"/>
      <c r="P20" s="45"/>
      <c r="Q20" s="9">
        <f t="shared" si="0"/>
        <v>0</v>
      </c>
      <c r="R20" s="15"/>
      <c r="S20" s="16"/>
    </row>
    <row r="21" spans="1:19" ht="15" x14ac:dyDescent="0.25">
      <c r="A21" s="5">
        <v>43190</v>
      </c>
      <c r="B21" s="6" t="s">
        <v>292</v>
      </c>
      <c r="C21" s="13"/>
      <c r="D21" s="77" t="s">
        <v>258</v>
      </c>
      <c r="E21" s="77" t="s">
        <v>259</v>
      </c>
      <c r="F21" s="80">
        <v>14596</v>
      </c>
      <c r="G21" s="83">
        <v>14596</v>
      </c>
      <c r="H21" s="9">
        <f t="shared" si="1"/>
        <v>0</v>
      </c>
      <c r="I21" s="81">
        <v>120.52</v>
      </c>
      <c r="J21" s="83">
        <v>120.52</v>
      </c>
      <c r="K21" s="7">
        <f t="shared" si="2"/>
        <v>0</v>
      </c>
      <c r="L21" s="81">
        <v>1759109.92</v>
      </c>
      <c r="M21" s="83">
        <v>1759110</v>
      </c>
      <c r="N21" s="23">
        <f t="shared" si="3"/>
        <v>-8.0000000074505806E-2</v>
      </c>
      <c r="O21" s="14"/>
      <c r="P21" s="45"/>
      <c r="Q21" s="9">
        <f t="shared" si="0"/>
        <v>0</v>
      </c>
      <c r="R21" s="15"/>
      <c r="S21" s="16"/>
    </row>
    <row r="22" spans="1:19" ht="26.25" x14ac:dyDescent="0.25">
      <c r="A22" s="5">
        <v>43190</v>
      </c>
      <c r="B22" s="6" t="s">
        <v>292</v>
      </c>
      <c r="C22" s="13"/>
      <c r="D22" s="77" t="s">
        <v>170</v>
      </c>
      <c r="E22" s="77" t="s">
        <v>171</v>
      </c>
      <c r="F22" s="80">
        <v>60450</v>
      </c>
      <c r="G22" s="83">
        <v>60450</v>
      </c>
      <c r="H22" s="9">
        <f t="shared" si="1"/>
        <v>0</v>
      </c>
      <c r="I22" s="81">
        <v>16.79</v>
      </c>
      <c r="J22" s="83">
        <v>16.79</v>
      </c>
      <c r="K22" s="7">
        <f t="shared" si="2"/>
        <v>0</v>
      </c>
      <c r="L22" s="81">
        <v>1014955.5</v>
      </c>
      <c r="M22" s="83">
        <v>1014955</v>
      </c>
      <c r="N22" s="23">
        <f t="shared" si="3"/>
        <v>0.5</v>
      </c>
      <c r="O22" s="14"/>
      <c r="P22" s="45"/>
      <c r="Q22" s="9">
        <f t="shared" si="0"/>
        <v>0</v>
      </c>
      <c r="R22" s="42" t="s">
        <v>53</v>
      </c>
      <c r="S22" s="16"/>
    </row>
    <row r="23" spans="1:19" ht="26.25" x14ac:dyDescent="0.25">
      <c r="A23" s="5">
        <v>43190</v>
      </c>
      <c r="B23" s="6" t="s">
        <v>292</v>
      </c>
      <c r="C23" s="13"/>
      <c r="D23" s="77" t="s">
        <v>216</v>
      </c>
      <c r="E23" s="77" t="s">
        <v>217</v>
      </c>
      <c r="F23" s="80">
        <v>53225</v>
      </c>
      <c r="G23" s="83">
        <v>53225</v>
      </c>
      <c r="H23" s="9">
        <f t="shared" si="1"/>
        <v>0</v>
      </c>
      <c r="I23" s="81">
        <v>26.736948999999999</v>
      </c>
      <c r="J23" s="83">
        <v>26.74</v>
      </c>
      <c r="K23" s="7">
        <f t="shared" si="2"/>
        <v>-3.0509999999992488E-3</v>
      </c>
      <c r="L23" s="81">
        <v>1423074.08</v>
      </c>
      <c r="M23" s="83">
        <v>1423074</v>
      </c>
      <c r="N23" s="23">
        <f t="shared" si="3"/>
        <v>8.0000000074505806E-2</v>
      </c>
      <c r="O23" s="14"/>
      <c r="P23" s="45"/>
      <c r="Q23" s="9">
        <f t="shared" si="0"/>
        <v>0</v>
      </c>
      <c r="R23" s="15" t="s">
        <v>50</v>
      </c>
      <c r="S23" s="16"/>
    </row>
    <row r="24" spans="1:19" ht="15" x14ac:dyDescent="0.25">
      <c r="A24" s="5">
        <v>43190</v>
      </c>
      <c r="B24" s="6" t="s">
        <v>292</v>
      </c>
      <c r="C24" s="13"/>
      <c r="D24" s="77" t="s">
        <v>250</v>
      </c>
      <c r="E24" s="77" t="s">
        <v>251</v>
      </c>
      <c r="F24" s="80">
        <v>67361</v>
      </c>
      <c r="G24" s="80">
        <v>67361</v>
      </c>
      <c r="H24" s="9">
        <f t="shared" si="1"/>
        <v>0</v>
      </c>
      <c r="I24" s="81">
        <v>5.85</v>
      </c>
      <c r="J24" s="83">
        <v>5.85</v>
      </c>
      <c r="K24" s="7">
        <f t="shared" si="2"/>
        <v>0</v>
      </c>
      <c r="L24" s="81">
        <v>394061.85</v>
      </c>
      <c r="M24" s="83">
        <v>394062</v>
      </c>
      <c r="N24" s="23">
        <f t="shared" si="3"/>
        <v>-0.15000000002328306</v>
      </c>
      <c r="O24" s="14"/>
      <c r="P24" s="45"/>
      <c r="Q24" s="9">
        <f t="shared" si="0"/>
        <v>0</v>
      </c>
      <c r="R24" s="15"/>
      <c r="S24" s="16"/>
    </row>
    <row r="25" spans="1:19" ht="15" x14ac:dyDescent="0.25">
      <c r="A25" s="5">
        <v>43190</v>
      </c>
      <c r="B25" s="6" t="s">
        <v>292</v>
      </c>
      <c r="C25" s="13"/>
      <c r="D25" s="77" t="s">
        <v>176</v>
      </c>
      <c r="E25" s="77" t="s">
        <v>177</v>
      </c>
      <c r="F25" s="80">
        <v>25958</v>
      </c>
      <c r="G25">
        <v>25958</v>
      </c>
      <c r="H25" s="9">
        <f t="shared" si="1"/>
        <v>0</v>
      </c>
      <c r="I25" s="81">
        <v>50.72</v>
      </c>
      <c r="J25" s="83">
        <v>50.72</v>
      </c>
      <c r="K25" s="7">
        <f t="shared" si="2"/>
        <v>0</v>
      </c>
      <c r="L25" s="81">
        <v>1316589.76</v>
      </c>
      <c r="M25" s="83">
        <v>1316590</v>
      </c>
      <c r="N25" s="23">
        <f t="shared" si="3"/>
        <v>-0.23999999999068677</v>
      </c>
      <c r="O25" s="14"/>
      <c r="P25" s="45"/>
      <c r="Q25" s="9">
        <f>O25-P25</f>
        <v>0</v>
      </c>
      <c r="R25" s="15" t="s">
        <v>47</v>
      </c>
      <c r="S25" s="16"/>
    </row>
    <row r="26" spans="1:19" ht="15" x14ac:dyDescent="0.25">
      <c r="A26" s="5">
        <v>43190</v>
      </c>
      <c r="B26" s="6" t="s">
        <v>292</v>
      </c>
      <c r="C26" s="13"/>
      <c r="D26" s="77" t="s">
        <v>306</v>
      </c>
      <c r="E26" s="77" t="s">
        <v>307</v>
      </c>
      <c r="F26" s="80">
        <v>6500</v>
      </c>
      <c r="G26" s="83">
        <v>6500</v>
      </c>
      <c r="H26" s="9">
        <f t="shared" si="1"/>
        <v>0</v>
      </c>
      <c r="I26" s="81">
        <v>12.255000000000001</v>
      </c>
      <c r="J26" s="83">
        <v>12.25</v>
      </c>
      <c r="K26" s="7">
        <f t="shared" si="2"/>
        <v>5.0000000000007816E-3</v>
      </c>
      <c r="L26" s="81">
        <v>79657.5</v>
      </c>
      <c r="M26" s="83">
        <v>79657</v>
      </c>
      <c r="N26" s="23">
        <f t="shared" si="3"/>
        <v>0.5</v>
      </c>
      <c r="O26" s="14"/>
      <c r="P26" s="45"/>
      <c r="Q26" s="9">
        <f>O26-P26</f>
        <v>0</v>
      </c>
      <c r="R26" s="15"/>
      <c r="S26" s="16"/>
    </row>
    <row r="27" spans="1:19" x14ac:dyDescent="0.2">
      <c r="A27" s="5">
        <v>43190</v>
      </c>
      <c r="B27" s="6" t="s">
        <v>292</v>
      </c>
      <c r="C27" s="13"/>
      <c r="D27" s="77" t="s">
        <v>245</v>
      </c>
      <c r="E27" s="77" t="s">
        <v>227</v>
      </c>
      <c r="F27" s="80">
        <v>3926.87</v>
      </c>
      <c r="G27" s="80">
        <v>3926.87</v>
      </c>
      <c r="H27" s="9">
        <f t="shared" si="1"/>
        <v>0</v>
      </c>
      <c r="I27" s="81">
        <v>1.0442769999999999</v>
      </c>
      <c r="J27" s="81">
        <v>1.0442769999999999</v>
      </c>
      <c r="K27" s="7">
        <f>I27-J27</f>
        <v>0</v>
      </c>
      <c r="L27" s="81">
        <v>4100.74</v>
      </c>
      <c r="M27" s="81">
        <v>4100.74</v>
      </c>
      <c r="N27" s="23">
        <f t="shared" si="3"/>
        <v>0</v>
      </c>
      <c r="O27" s="14"/>
      <c r="P27" s="45"/>
      <c r="Q27" s="9">
        <f>O27-P27</f>
        <v>0</v>
      </c>
      <c r="R27" s="15"/>
      <c r="S27" s="16"/>
    </row>
    <row r="28" spans="1:19" ht="15" x14ac:dyDescent="0.25">
      <c r="A28" s="5">
        <v>43190</v>
      </c>
      <c r="B28" s="6" t="s">
        <v>292</v>
      </c>
      <c r="C28" s="13"/>
      <c r="D28" s="77" t="s">
        <v>230</v>
      </c>
      <c r="E28" s="77" t="s">
        <v>231</v>
      </c>
      <c r="F28" s="80">
        <v>13600</v>
      </c>
      <c r="G28" s="83">
        <v>13600</v>
      </c>
      <c r="H28" s="9">
        <f t="shared" si="1"/>
        <v>0</v>
      </c>
      <c r="I28" s="81">
        <v>90.173953999999995</v>
      </c>
      <c r="J28" s="83">
        <v>90.17</v>
      </c>
      <c r="K28" s="7">
        <f t="shared" si="2"/>
        <v>3.9539999999931297E-3</v>
      </c>
      <c r="L28" s="81">
        <v>1226365.77</v>
      </c>
      <c r="M28" s="83">
        <v>1226366</v>
      </c>
      <c r="N28" s="23">
        <f t="shared" si="3"/>
        <v>-0.22999999998137355</v>
      </c>
      <c r="O28" s="14">
        <v>8962.9500000000007</v>
      </c>
      <c r="P28" s="45">
        <v>8962.9500000000007</v>
      </c>
      <c r="Q28" s="9">
        <f t="shared" si="0"/>
        <v>0</v>
      </c>
      <c r="R28" s="15"/>
      <c r="S28" s="16"/>
    </row>
    <row r="29" spans="1:19" ht="15" x14ac:dyDescent="0.25">
      <c r="A29" s="5">
        <v>43190</v>
      </c>
      <c r="B29" s="6" t="s">
        <v>292</v>
      </c>
      <c r="C29" s="13"/>
      <c r="D29" s="77" t="s">
        <v>221</v>
      </c>
      <c r="E29" s="77" t="s">
        <v>222</v>
      </c>
      <c r="F29" s="80">
        <v>40885</v>
      </c>
      <c r="G29" s="83">
        <v>40885</v>
      </c>
      <c r="H29" s="9">
        <f t="shared" si="1"/>
        <v>0</v>
      </c>
      <c r="I29" s="81">
        <v>38.15</v>
      </c>
      <c r="J29" s="83">
        <v>38.15</v>
      </c>
      <c r="K29" s="7">
        <f t="shared" si="2"/>
        <v>0</v>
      </c>
      <c r="L29" s="81">
        <v>1559762.75</v>
      </c>
      <c r="M29" s="83">
        <v>1559763</v>
      </c>
      <c r="N29" s="23">
        <f t="shared" si="3"/>
        <v>-0.25</v>
      </c>
      <c r="O29" s="14"/>
      <c r="P29" s="45"/>
      <c r="Q29" s="9">
        <f t="shared" si="0"/>
        <v>0</v>
      </c>
      <c r="R29" s="15"/>
      <c r="S29" s="16"/>
    </row>
    <row r="30" spans="1:19" ht="15" x14ac:dyDescent="0.25">
      <c r="A30" s="5">
        <v>43190</v>
      </c>
      <c r="B30" s="6" t="s">
        <v>292</v>
      </c>
      <c r="C30" s="13"/>
      <c r="D30" s="77" t="s">
        <v>237</v>
      </c>
      <c r="E30" s="77" t="s">
        <v>238</v>
      </c>
      <c r="F30" s="80">
        <v>12661</v>
      </c>
      <c r="G30" s="83">
        <v>12661</v>
      </c>
      <c r="H30" s="9">
        <f t="shared" si="1"/>
        <v>0</v>
      </c>
      <c r="I30" s="81">
        <v>99.76</v>
      </c>
      <c r="J30" s="83">
        <v>99.76</v>
      </c>
      <c r="K30" s="7">
        <f t="shared" si="2"/>
        <v>0</v>
      </c>
      <c r="L30" s="81">
        <v>1263061.3600000001</v>
      </c>
      <c r="M30" s="83">
        <v>1263061</v>
      </c>
      <c r="N30" s="23">
        <f t="shared" si="3"/>
        <v>0.36000000010244548</v>
      </c>
      <c r="O30" s="14"/>
      <c r="P30" s="45"/>
      <c r="Q30" s="9">
        <f t="shared" si="0"/>
        <v>0</v>
      </c>
      <c r="R30" s="15"/>
      <c r="S30" s="16"/>
    </row>
    <row r="31" spans="1:19" ht="15" x14ac:dyDescent="0.25">
      <c r="A31" s="5">
        <v>43190</v>
      </c>
      <c r="B31" s="6" t="s">
        <v>292</v>
      </c>
      <c r="C31" s="13"/>
      <c r="D31" s="77" t="s">
        <v>241</v>
      </c>
      <c r="E31" s="77" t="s">
        <v>242</v>
      </c>
      <c r="F31" s="80">
        <v>29596</v>
      </c>
      <c r="G31" s="80">
        <v>29596</v>
      </c>
      <c r="H31" s="9">
        <f t="shared" si="1"/>
        <v>0</v>
      </c>
      <c r="I31" s="81">
        <v>31.51</v>
      </c>
      <c r="J31" s="81">
        <v>31.51</v>
      </c>
      <c r="K31" s="7">
        <f t="shared" si="2"/>
        <v>0</v>
      </c>
      <c r="L31" s="81">
        <v>932569.96</v>
      </c>
      <c r="M31" s="83">
        <v>932570</v>
      </c>
      <c r="N31" s="23">
        <f t="shared" si="3"/>
        <v>-4.0000000037252903E-2</v>
      </c>
      <c r="O31" s="14"/>
      <c r="P31" s="45"/>
      <c r="Q31" s="9">
        <f t="shared" si="0"/>
        <v>0</v>
      </c>
      <c r="R31" s="15"/>
      <c r="S31" s="16"/>
    </row>
    <row r="32" spans="1:19" ht="15" x14ac:dyDescent="0.25">
      <c r="A32" s="5">
        <v>43190</v>
      </c>
      <c r="B32" s="6" t="s">
        <v>292</v>
      </c>
      <c r="C32" s="13"/>
      <c r="D32" s="77" t="s">
        <v>168</v>
      </c>
      <c r="E32" s="77" t="s">
        <v>169</v>
      </c>
      <c r="F32" s="80">
        <v>27647</v>
      </c>
      <c r="G32" s="83">
        <v>27647</v>
      </c>
      <c r="H32" s="9">
        <f t="shared" si="1"/>
        <v>0</v>
      </c>
      <c r="I32" s="81">
        <v>57.64</v>
      </c>
      <c r="J32" s="83">
        <v>57.64</v>
      </c>
      <c r="K32" s="7">
        <f t="shared" si="2"/>
        <v>0</v>
      </c>
      <c r="L32" s="81">
        <v>1593573.08</v>
      </c>
      <c r="M32" s="83">
        <v>1593573</v>
      </c>
      <c r="N32" s="23">
        <f t="shared" si="3"/>
        <v>8.0000000074505806E-2</v>
      </c>
      <c r="O32" s="14"/>
      <c r="P32" s="45"/>
      <c r="Q32" s="9">
        <f t="shared" si="0"/>
        <v>0</v>
      </c>
      <c r="R32" s="15"/>
      <c r="S32" s="16"/>
    </row>
    <row r="33" spans="1:19" x14ac:dyDescent="0.2">
      <c r="A33" s="5">
        <v>43190</v>
      </c>
      <c r="B33" s="6" t="s">
        <v>292</v>
      </c>
      <c r="C33" s="13"/>
      <c r="D33" s="77" t="s">
        <v>209</v>
      </c>
      <c r="E33" s="77" t="s">
        <v>210</v>
      </c>
      <c r="F33" s="80">
        <v>18608.61</v>
      </c>
      <c r="G33" s="80">
        <v>18608.61</v>
      </c>
      <c r="H33" s="9">
        <f t="shared" si="1"/>
        <v>0</v>
      </c>
      <c r="I33" s="81">
        <v>1.4028</v>
      </c>
      <c r="J33" s="81">
        <v>1.4028</v>
      </c>
      <c r="K33" s="7">
        <f t="shared" si="2"/>
        <v>0</v>
      </c>
      <c r="L33" s="81">
        <v>26104.16</v>
      </c>
      <c r="M33" s="81">
        <v>26104.16</v>
      </c>
      <c r="N33" s="23">
        <f t="shared" si="3"/>
        <v>0</v>
      </c>
      <c r="O33" s="14"/>
      <c r="P33" s="45"/>
      <c r="Q33" s="9">
        <f t="shared" si="0"/>
        <v>0</v>
      </c>
      <c r="R33" s="15"/>
      <c r="S33" s="16"/>
    </row>
    <row r="34" spans="1:19" ht="15" x14ac:dyDescent="0.25">
      <c r="A34" s="5">
        <v>43190</v>
      </c>
      <c r="B34" s="6" t="s">
        <v>292</v>
      </c>
      <c r="C34" s="13"/>
      <c r="D34" s="77" t="s">
        <v>233</v>
      </c>
      <c r="E34" s="77" t="s">
        <v>234</v>
      </c>
      <c r="F34" s="80">
        <v>10100</v>
      </c>
      <c r="G34" s="83">
        <v>10100</v>
      </c>
      <c r="H34" s="9">
        <f t="shared" si="1"/>
        <v>0</v>
      </c>
      <c r="I34" s="81">
        <v>105.16</v>
      </c>
      <c r="J34" s="83">
        <v>105.16</v>
      </c>
      <c r="K34" s="7">
        <f t="shared" si="2"/>
        <v>0</v>
      </c>
      <c r="L34" s="81">
        <v>1062116</v>
      </c>
      <c r="M34" s="83">
        <v>1062116</v>
      </c>
      <c r="N34" s="23">
        <f t="shared" si="3"/>
        <v>0</v>
      </c>
      <c r="O34" s="14"/>
      <c r="P34" s="45"/>
      <c r="Q34" s="9">
        <f t="shared" si="0"/>
        <v>0</v>
      </c>
      <c r="R34" s="15"/>
      <c r="S34" s="16"/>
    </row>
    <row r="35" spans="1:19" ht="15" x14ac:dyDescent="0.25">
      <c r="A35" s="5">
        <v>43190</v>
      </c>
      <c r="B35" s="6" t="s">
        <v>292</v>
      </c>
      <c r="C35" s="13"/>
      <c r="D35" s="77" t="s">
        <v>195</v>
      </c>
      <c r="E35" s="77" t="s">
        <v>196</v>
      </c>
      <c r="F35" s="80">
        <v>41226</v>
      </c>
      <c r="G35" s="83">
        <v>41226</v>
      </c>
      <c r="H35" s="9">
        <f t="shared" si="1"/>
        <v>0</v>
      </c>
      <c r="I35" s="81">
        <v>48.34</v>
      </c>
      <c r="J35" s="83">
        <v>48.34</v>
      </c>
      <c r="K35" s="7">
        <f t="shared" si="2"/>
        <v>0</v>
      </c>
      <c r="L35" s="81">
        <v>1992864.84</v>
      </c>
      <c r="M35" s="83">
        <v>1992865</v>
      </c>
      <c r="N35" s="23">
        <f t="shared" si="3"/>
        <v>-0.15999999991618097</v>
      </c>
      <c r="O35" s="14"/>
      <c r="P35" s="45"/>
      <c r="Q35" s="9">
        <f t="shared" si="0"/>
        <v>0</v>
      </c>
      <c r="R35" s="15"/>
      <c r="S35" s="16"/>
    </row>
    <row r="36" spans="1:19" ht="15" x14ac:dyDescent="0.25">
      <c r="A36" s="5">
        <v>43190</v>
      </c>
      <c r="B36" s="6" t="s">
        <v>292</v>
      </c>
      <c r="C36" s="13"/>
      <c r="D36" s="77" t="s">
        <v>199</v>
      </c>
      <c r="E36" s="77" t="s">
        <v>200</v>
      </c>
      <c r="F36" s="80">
        <v>55380</v>
      </c>
      <c r="G36" s="83">
        <v>55380</v>
      </c>
      <c r="H36" s="9">
        <f t="shared" si="1"/>
        <v>0</v>
      </c>
      <c r="I36" s="81">
        <v>13.98</v>
      </c>
      <c r="J36" s="83">
        <v>13.98</v>
      </c>
      <c r="K36" s="7">
        <f t="shared" si="2"/>
        <v>0</v>
      </c>
      <c r="L36" s="81">
        <v>774212.4</v>
      </c>
      <c r="M36" s="83">
        <v>774212</v>
      </c>
      <c r="N36" s="23">
        <f t="shared" si="3"/>
        <v>0.40000000002328306</v>
      </c>
      <c r="O36" s="14"/>
      <c r="P36" s="45"/>
      <c r="Q36" s="9">
        <f t="shared" si="0"/>
        <v>0</v>
      </c>
      <c r="R36" s="15"/>
      <c r="S36" s="16"/>
    </row>
    <row r="37" spans="1:19" ht="15" x14ac:dyDescent="0.25">
      <c r="A37" s="5">
        <v>43190</v>
      </c>
      <c r="B37" s="6" t="s">
        <v>292</v>
      </c>
      <c r="C37" s="13"/>
      <c r="D37" s="77" t="s">
        <v>225</v>
      </c>
      <c r="E37" s="77" t="s">
        <v>226</v>
      </c>
      <c r="F37" s="80">
        <v>18000</v>
      </c>
      <c r="G37" s="83">
        <v>18000</v>
      </c>
      <c r="H37" s="9">
        <f t="shared" si="1"/>
        <v>0</v>
      </c>
      <c r="I37" s="81">
        <v>61.340851999999998</v>
      </c>
      <c r="J37" s="83">
        <v>61.34</v>
      </c>
      <c r="K37" s="7">
        <f t="shared" si="2"/>
        <v>8.5199999999474585E-4</v>
      </c>
      <c r="L37" s="81">
        <v>1104135.3400000001</v>
      </c>
      <c r="M37" s="83">
        <v>1104135</v>
      </c>
      <c r="N37" s="23">
        <f t="shared" si="3"/>
        <v>0.34000000008381903</v>
      </c>
      <c r="O37" s="14"/>
      <c r="P37" s="45"/>
      <c r="Q37" s="9">
        <f t="shared" si="0"/>
        <v>0</v>
      </c>
      <c r="R37" s="15"/>
      <c r="S37" s="16"/>
    </row>
    <row r="38" spans="1:19" ht="15" x14ac:dyDescent="0.25">
      <c r="A38" s="5">
        <v>43190</v>
      </c>
      <c r="B38" s="6" t="s">
        <v>292</v>
      </c>
      <c r="C38" s="13"/>
      <c r="D38" s="77" t="s">
        <v>275</v>
      </c>
      <c r="E38" s="77" t="s">
        <v>276</v>
      </c>
      <c r="F38" s="80">
        <v>16274</v>
      </c>
      <c r="G38" s="83">
        <v>16274</v>
      </c>
      <c r="H38" s="9">
        <f t="shared" si="1"/>
        <v>0</v>
      </c>
      <c r="I38" s="81">
        <v>118.14</v>
      </c>
      <c r="J38" s="83">
        <v>118.14</v>
      </c>
      <c r="K38" s="7">
        <f t="shared" si="2"/>
        <v>0</v>
      </c>
      <c r="L38" s="81">
        <v>1922610.36</v>
      </c>
      <c r="M38" s="83">
        <v>1922610</v>
      </c>
      <c r="N38" s="23">
        <f t="shared" si="3"/>
        <v>0.36000000010244548</v>
      </c>
      <c r="O38" s="14"/>
      <c r="P38" s="45"/>
      <c r="Q38" s="9">
        <f t="shared" si="0"/>
        <v>0</v>
      </c>
      <c r="R38" s="15"/>
      <c r="S38" s="16"/>
    </row>
    <row r="39" spans="1:19" ht="15" x14ac:dyDescent="0.25">
      <c r="A39" s="5">
        <v>43190</v>
      </c>
      <c r="B39" s="6" t="s">
        <v>292</v>
      </c>
      <c r="C39" s="13"/>
      <c r="D39" s="77" t="s">
        <v>303</v>
      </c>
      <c r="E39" s="77" t="s">
        <v>278</v>
      </c>
      <c r="F39" s="80">
        <v>45023</v>
      </c>
      <c r="G39" s="83">
        <v>45023</v>
      </c>
      <c r="H39" s="9">
        <f t="shared" si="1"/>
        <v>0</v>
      </c>
      <c r="I39" s="81">
        <v>19.234999999999999</v>
      </c>
      <c r="J39" s="83">
        <v>19.23</v>
      </c>
      <c r="K39" s="7">
        <f t="shared" si="2"/>
        <v>4.9999999999990052E-3</v>
      </c>
      <c r="L39" s="81">
        <v>866017.41</v>
      </c>
      <c r="M39" s="83">
        <v>866014</v>
      </c>
      <c r="N39" s="23">
        <f t="shared" si="3"/>
        <v>3.4100000000325963</v>
      </c>
      <c r="O39" s="14"/>
      <c r="P39" s="45"/>
      <c r="Q39" s="9">
        <f t="shared" si="0"/>
        <v>0</v>
      </c>
      <c r="R39" s="15"/>
      <c r="S39" s="16"/>
    </row>
    <row r="40" spans="1:19" ht="15" x14ac:dyDescent="0.25">
      <c r="A40" s="5">
        <v>43190</v>
      </c>
      <c r="B40" s="6" t="s">
        <v>292</v>
      </c>
      <c r="C40" s="13"/>
      <c r="D40" s="77" t="s">
        <v>185</v>
      </c>
      <c r="E40" s="77" t="s">
        <v>186</v>
      </c>
      <c r="F40" s="80">
        <v>43721</v>
      </c>
      <c r="G40" s="83">
        <v>43721</v>
      </c>
      <c r="H40" s="9">
        <f t="shared" si="1"/>
        <v>0</v>
      </c>
      <c r="I40" s="81">
        <v>23.668472000000001</v>
      </c>
      <c r="J40" s="83">
        <v>23.67</v>
      </c>
      <c r="K40" s="7">
        <f t="shared" si="2"/>
        <v>-1.5280000000004179E-3</v>
      </c>
      <c r="L40" s="81">
        <v>1034809.26</v>
      </c>
      <c r="M40" s="83">
        <v>1034809</v>
      </c>
      <c r="N40" s="23">
        <f t="shared" si="3"/>
        <v>0.26000000000931323</v>
      </c>
      <c r="O40" s="14"/>
      <c r="P40" s="45"/>
      <c r="Q40" s="9">
        <f t="shared" si="0"/>
        <v>0</v>
      </c>
      <c r="R40" s="15"/>
      <c r="S40" s="16"/>
    </row>
    <row r="41" spans="1:19" x14ac:dyDescent="0.2">
      <c r="A41" s="5">
        <v>43190</v>
      </c>
      <c r="B41" s="6" t="s">
        <v>292</v>
      </c>
      <c r="C41" s="13"/>
      <c r="D41" s="77" t="s">
        <v>211</v>
      </c>
      <c r="E41" s="77" t="s">
        <v>20</v>
      </c>
      <c r="F41" s="80">
        <v>17216077</v>
      </c>
      <c r="G41" s="80">
        <v>17216077</v>
      </c>
      <c r="H41" s="9">
        <f t="shared" si="1"/>
        <v>0</v>
      </c>
      <c r="I41" s="81">
        <v>9.4029999999999999E-3</v>
      </c>
      <c r="J41" s="81">
        <v>9.4029999999999999E-3</v>
      </c>
      <c r="K41" s="7">
        <f t="shared" si="2"/>
        <v>0</v>
      </c>
      <c r="L41" s="81">
        <v>161881.31</v>
      </c>
      <c r="M41" s="81">
        <v>161881.31</v>
      </c>
      <c r="N41" s="23">
        <f t="shared" si="3"/>
        <v>0</v>
      </c>
      <c r="O41" s="14"/>
      <c r="P41" s="45"/>
      <c r="Q41" s="9">
        <f t="shared" si="0"/>
        <v>0</v>
      </c>
      <c r="R41" s="15"/>
      <c r="S41" s="16"/>
    </row>
    <row r="42" spans="1:19" ht="15" x14ac:dyDescent="0.25">
      <c r="A42" s="5">
        <v>43190</v>
      </c>
      <c r="B42" s="6" t="s">
        <v>292</v>
      </c>
      <c r="C42" s="13"/>
      <c r="D42" s="77" t="s">
        <v>191</v>
      </c>
      <c r="E42" s="77" t="s">
        <v>192</v>
      </c>
      <c r="F42" s="80">
        <v>22900</v>
      </c>
      <c r="G42" s="83">
        <v>22900</v>
      </c>
      <c r="H42" s="9">
        <f t="shared" si="1"/>
        <v>0</v>
      </c>
      <c r="I42" s="81">
        <v>48.895156999999998</v>
      </c>
      <c r="J42" s="83">
        <v>48.9</v>
      </c>
      <c r="K42" s="7">
        <f t="shared" si="2"/>
        <v>-4.8430000000010409E-3</v>
      </c>
      <c r="L42" s="81">
        <v>1119699.1100000001</v>
      </c>
      <c r="M42" s="83">
        <v>1119699</v>
      </c>
      <c r="N42" s="23">
        <f t="shared" si="3"/>
        <v>0.11000000010244548</v>
      </c>
      <c r="O42" s="14">
        <v>8624.02</v>
      </c>
      <c r="P42" s="45">
        <v>8624.02</v>
      </c>
      <c r="Q42" s="9">
        <f t="shared" si="0"/>
        <v>0</v>
      </c>
      <c r="R42" s="15"/>
      <c r="S42" s="16"/>
    </row>
    <row r="43" spans="1:19" x14ac:dyDescent="0.2">
      <c r="A43" s="5">
        <v>43190</v>
      </c>
      <c r="B43" s="6" t="s">
        <v>292</v>
      </c>
      <c r="C43" s="13"/>
      <c r="D43" s="77" t="s">
        <v>232</v>
      </c>
      <c r="E43" s="77" t="s">
        <v>35</v>
      </c>
      <c r="F43" s="80">
        <v>-513.96</v>
      </c>
      <c r="G43" s="80">
        <v>-513.96</v>
      </c>
      <c r="H43" s="9">
        <f t="shared" si="1"/>
        <v>0</v>
      </c>
      <c r="I43" s="81">
        <v>1</v>
      </c>
      <c r="J43" s="81">
        <v>1</v>
      </c>
      <c r="K43" s="7">
        <f t="shared" si="2"/>
        <v>0</v>
      </c>
      <c r="L43" s="81">
        <v>-513.96</v>
      </c>
      <c r="M43" s="81">
        <v>-513.96</v>
      </c>
      <c r="N43" s="23">
        <f t="shared" si="3"/>
        <v>0</v>
      </c>
      <c r="O43" s="14"/>
      <c r="P43" s="45"/>
      <c r="Q43" s="9">
        <f t="shared" si="0"/>
        <v>0</v>
      </c>
      <c r="R43" s="15"/>
      <c r="S43" s="16"/>
    </row>
    <row r="44" spans="1:19" ht="15" x14ac:dyDescent="0.25">
      <c r="A44" s="5">
        <v>43190</v>
      </c>
      <c r="B44" s="6" t="s">
        <v>292</v>
      </c>
      <c r="C44" s="13"/>
      <c r="D44" s="77" t="s">
        <v>248</v>
      </c>
      <c r="E44" s="77" t="s">
        <v>249</v>
      </c>
      <c r="F44" s="80">
        <v>6300</v>
      </c>
      <c r="G44" s="83">
        <v>6300</v>
      </c>
      <c r="H44" s="9">
        <f t="shared" si="1"/>
        <v>0</v>
      </c>
      <c r="I44" s="81">
        <v>152.56892199999999</v>
      </c>
      <c r="J44" s="83">
        <v>152.57</v>
      </c>
      <c r="K44" s="7">
        <f t="shared" si="2"/>
        <v>-1.0780000000067957E-3</v>
      </c>
      <c r="L44" s="81">
        <v>961184.21</v>
      </c>
      <c r="M44" s="83">
        <v>961184</v>
      </c>
      <c r="N44" s="23">
        <f t="shared" si="3"/>
        <v>0.2099999999627471</v>
      </c>
      <c r="O44" s="14"/>
      <c r="P44" s="45"/>
      <c r="Q44" s="9">
        <f t="shared" si="0"/>
        <v>0</v>
      </c>
      <c r="R44" s="15"/>
      <c r="S44" s="16"/>
    </row>
    <row r="45" spans="1:19" ht="15" x14ac:dyDescent="0.25">
      <c r="A45" s="5">
        <v>43190</v>
      </c>
      <c r="B45" s="6" t="s">
        <v>292</v>
      </c>
      <c r="C45" s="13"/>
      <c r="D45" s="77" t="s">
        <v>197</v>
      </c>
      <c r="E45" s="77" t="s">
        <v>198</v>
      </c>
      <c r="F45" s="80">
        <v>101063</v>
      </c>
      <c r="G45" s="83">
        <v>101063</v>
      </c>
      <c r="H45" s="9">
        <f t="shared" si="1"/>
        <v>0</v>
      </c>
      <c r="I45" s="81">
        <v>11</v>
      </c>
      <c r="J45" s="83">
        <v>11</v>
      </c>
      <c r="K45" s="7">
        <f t="shared" si="2"/>
        <v>0</v>
      </c>
      <c r="L45" s="81">
        <v>1111693</v>
      </c>
      <c r="M45" s="83">
        <v>1111693</v>
      </c>
      <c r="N45" s="23">
        <f t="shared" si="3"/>
        <v>0</v>
      </c>
      <c r="O45" s="14"/>
      <c r="P45" s="45"/>
      <c r="Q45" s="9">
        <f t="shared" si="0"/>
        <v>0</v>
      </c>
      <c r="R45" s="15"/>
      <c r="S45" s="16"/>
    </row>
    <row r="46" spans="1:19" ht="15" x14ac:dyDescent="0.25">
      <c r="A46" s="5">
        <v>43190</v>
      </c>
      <c r="B46" s="6" t="s">
        <v>292</v>
      </c>
      <c r="C46" s="13"/>
      <c r="D46" s="77" t="s">
        <v>254</v>
      </c>
      <c r="E46" s="77" t="s">
        <v>255</v>
      </c>
      <c r="F46" s="80">
        <v>22463</v>
      </c>
      <c r="G46" s="83">
        <v>22463</v>
      </c>
      <c r="H46" s="9">
        <f t="shared" si="1"/>
        <v>0</v>
      </c>
      <c r="I46" s="81">
        <v>80.383025000000004</v>
      </c>
      <c r="J46" s="83">
        <v>80.38</v>
      </c>
      <c r="K46" s="7">
        <f t="shared" si="2"/>
        <v>3.025000000008049E-3</v>
      </c>
      <c r="L46" s="81">
        <v>1805643.88</v>
      </c>
      <c r="M46" s="83">
        <v>1805644</v>
      </c>
      <c r="N46" s="23">
        <f t="shared" si="3"/>
        <v>-0.12000000011175871</v>
      </c>
      <c r="O46" s="14"/>
      <c r="P46" s="45"/>
      <c r="Q46" s="9">
        <f t="shared" si="0"/>
        <v>0</v>
      </c>
      <c r="R46" s="15"/>
      <c r="S46" s="16"/>
    </row>
    <row r="47" spans="1:19" ht="15" x14ac:dyDescent="0.25">
      <c r="A47" s="5">
        <v>43190</v>
      </c>
      <c r="B47" s="6" t="s">
        <v>292</v>
      </c>
      <c r="C47" s="13"/>
      <c r="D47" s="77" t="s">
        <v>308</v>
      </c>
      <c r="E47" s="77" t="s">
        <v>309</v>
      </c>
      <c r="F47" s="80">
        <v>6000</v>
      </c>
      <c r="G47" s="83">
        <v>6000</v>
      </c>
      <c r="H47" s="9">
        <f t="shared" si="1"/>
        <v>0</v>
      </c>
      <c r="I47" s="81">
        <v>20.11</v>
      </c>
      <c r="J47" s="83">
        <v>20.11</v>
      </c>
      <c r="K47" s="7">
        <f t="shared" si="2"/>
        <v>0</v>
      </c>
      <c r="L47" s="81">
        <v>120660</v>
      </c>
      <c r="M47" s="83">
        <v>120660</v>
      </c>
      <c r="N47" s="23">
        <f t="shared" si="3"/>
        <v>0</v>
      </c>
      <c r="O47" s="14"/>
      <c r="P47" s="45"/>
      <c r="Q47" s="9">
        <f t="shared" si="0"/>
        <v>0</v>
      </c>
      <c r="R47" s="15"/>
      <c r="S47" s="16"/>
    </row>
    <row r="48" spans="1:19" ht="15" x14ac:dyDescent="0.25">
      <c r="A48" s="5">
        <v>43190</v>
      </c>
      <c r="B48" s="6" t="s">
        <v>292</v>
      </c>
      <c r="C48" s="13"/>
      <c r="D48" s="77" t="s">
        <v>181</v>
      </c>
      <c r="E48" s="77" t="s">
        <v>182</v>
      </c>
      <c r="F48" s="80">
        <v>50445</v>
      </c>
      <c r="G48" s="83">
        <v>50445</v>
      </c>
      <c r="H48" s="9">
        <f t="shared" si="1"/>
        <v>0</v>
      </c>
      <c r="I48" s="81">
        <v>21.2</v>
      </c>
      <c r="J48" s="83">
        <v>21.2</v>
      </c>
      <c r="K48" s="7">
        <f t="shared" si="2"/>
        <v>0</v>
      </c>
      <c r="L48" s="81">
        <v>1069434</v>
      </c>
      <c r="M48" s="83">
        <v>1069434</v>
      </c>
      <c r="N48" s="23">
        <f t="shared" si="3"/>
        <v>0</v>
      </c>
      <c r="O48" s="14"/>
      <c r="P48" s="45"/>
      <c r="Q48" s="9">
        <f t="shared" si="0"/>
        <v>0</v>
      </c>
      <c r="R48" s="15"/>
      <c r="S48" s="16"/>
    </row>
    <row r="49" spans="1:19" ht="15" x14ac:dyDescent="0.25">
      <c r="A49" s="5">
        <v>43190</v>
      </c>
      <c r="B49" s="6" t="s">
        <v>292</v>
      </c>
      <c r="C49" s="13"/>
      <c r="D49" s="77" t="s">
        <v>189</v>
      </c>
      <c r="E49" s="77" t="s">
        <v>190</v>
      </c>
      <c r="F49" s="80">
        <v>69969</v>
      </c>
      <c r="G49" s="83">
        <v>69969</v>
      </c>
      <c r="H49" s="9">
        <f t="shared" si="1"/>
        <v>0</v>
      </c>
      <c r="I49" s="81">
        <v>19.260000000000002</v>
      </c>
      <c r="J49" s="83">
        <v>19.260000000000002</v>
      </c>
      <c r="K49" s="7">
        <f t="shared" si="2"/>
        <v>0</v>
      </c>
      <c r="L49" s="81">
        <v>1347602.94</v>
      </c>
      <c r="M49" s="83">
        <v>1347603</v>
      </c>
      <c r="N49" s="23">
        <f t="shared" si="3"/>
        <v>-6.0000000055879354E-2</v>
      </c>
      <c r="O49" s="14">
        <v>511.07</v>
      </c>
      <c r="P49" s="45">
        <v>511.07</v>
      </c>
      <c r="Q49" s="9">
        <f t="shared" si="0"/>
        <v>0</v>
      </c>
      <c r="R49" s="15"/>
      <c r="S49" s="16"/>
    </row>
    <row r="50" spans="1:19" ht="15" x14ac:dyDescent="0.25">
      <c r="A50" s="5">
        <v>43190</v>
      </c>
      <c r="B50" s="6" t="s">
        <v>292</v>
      </c>
      <c r="C50" s="13"/>
      <c r="D50" s="77" t="s">
        <v>243</v>
      </c>
      <c r="E50" s="77" t="s">
        <v>244</v>
      </c>
      <c r="F50" s="80">
        <v>22414</v>
      </c>
      <c r="G50" s="83">
        <v>22414</v>
      </c>
      <c r="H50" s="9">
        <f t="shared" si="1"/>
        <v>0</v>
      </c>
      <c r="I50" s="81">
        <v>26.984999999999999</v>
      </c>
      <c r="J50" s="83">
        <v>26.98</v>
      </c>
      <c r="K50" s="7">
        <f t="shared" si="2"/>
        <v>4.9999999999990052E-3</v>
      </c>
      <c r="L50" s="81">
        <v>604841.79</v>
      </c>
      <c r="M50" s="83">
        <v>604842</v>
      </c>
      <c r="N50" s="23">
        <f t="shared" si="3"/>
        <v>-0.2099999999627471</v>
      </c>
      <c r="O50" s="14"/>
      <c r="P50" s="45"/>
      <c r="Q50" s="9">
        <f t="shared" si="0"/>
        <v>0</v>
      </c>
      <c r="R50" s="15"/>
      <c r="S50" s="16"/>
    </row>
    <row r="51" spans="1:19" ht="15" x14ac:dyDescent="0.25">
      <c r="A51" s="5">
        <v>43190</v>
      </c>
      <c r="B51" s="6" t="s">
        <v>292</v>
      </c>
      <c r="C51" s="13"/>
      <c r="D51" s="77" t="s">
        <v>212</v>
      </c>
      <c r="E51" s="77" t="s">
        <v>213</v>
      </c>
      <c r="F51" s="80">
        <v>785422.88</v>
      </c>
      <c r="G51" s="83">
        <v>785422.88</v>
      </c>
      <c r="H51" s="9">
        <f t="shared" si="1"/>
        <v>0</v>
      </c>
      <c r="I51" s="81">
        <v>0.119406</v>
      </c>
      <c r="J51" s="83">
        <v>0.12</v>
      </c>
      <c r="K51" s="7">
        <f t="shared" si="2"/>
        <v>-5.9399999999999731E-4</v>
      </c>
      <c r="L51" s="81">
        <v>93784.08</v>
      </c>
      <c r="M51" s="83">
        <v>93784</v>
      </c>
      <c r="N51" s="23">
        <f t="shared" si="3"/>
        <v>8.000000000174623E-2</v>
      </c>
      <c r="O51" s="14"/>
      <c r="P51" s="45"/>
      <c r="Q51" s="9">
        <f t="shared" si="0"/>
        <v>0</v>
      </c>
      <c r="R51" s="15"/>
      <c r="S51" s="16"/>
    </row>
    <row r="52" spans="1:19" ht="15" x14ac:dyDescent="0.25">
      <c r="A52" s="5">
        <v>43190</v>
      </c>
      <c r="B52" s="6" t="s">
        <v>292</v>
      </c>
      <c r="C52" s="13"/>
      <c r="D52" s="77" t="s">
        <v>193</v>
      </c>
      <c r="E52" s="77" t="s">
        <v>194</v>
      </c>
      <c r="F52" s="80">
        <v>95122</v>
      </c>
      <c r="G52" s="80">
        <v>95122</v>
      </c>
      <c r="H52" s="9">
        <f t="shared" si="1"/>
        <v>0</v>
      </c>
      <c r="I52" s="81">
        <v>22.29</v>
      </c>
      <c r="J52" s="83">
        <v>22.29</v>
      </c>
      <c r="K52" s="7">
        <f t="shared" si="2"/>
        <v>0</v>
      </c>
      <c r="L52" s="81">
        <v>2120269.38</v>
      </c>
      <c r="M52" s="83">
        <v>2120269</v>
      </c>
      <c r="N52" s="23">
        <f t="shared" si="3"/>
        <v>0.37999999988824129</v>
      </c>
      <c r="O52" s="14"/>
      <c r="P52" s="45"/>
      <c r="Q52" s="9">
        <f t="shared" si="0"/>
        <v>0</v>
      </c>
      <c r="R52" s="15"/>
      <c r="S52" s="16"/>
    </row>
    <row r="53" spans="1:19" ht="15" x14ac:dyDescent="0.25">
      <c r="A53" s="5">
        <v>43190</v>
      </c>
      <c r="B53" s="6" t="s">
        <v>292</v>
      </c>
      <c r="C53" s="13"/>
      <c r="D53" s="77" t="s">
        <v>266</v>
      </c>
      <c r="E53" s="77" t="s">
        <v>267</v>
      </c>
      <c r="F53" s="80">
        <v>53517</v>
      </c>
      <c r="G53" s="83">
        <v>53517</v>
      </c>
      <c r="H53" s="9">
        <f t="shared" si="1"/>
        <v>0</v>
      </c>
      <c r="I53" s="81">
        <v>36.729999999999997</v>
      </c>
      <c r="J53" s="83">
        <v>36.729999999999997</v>
      </c>
      <c r="K53" s="7">
        <f t="shared" si="2"/>
        <v>0</v>
      </c>
      <c r="L53" s="81">
        <v>1965679.41</v>
      </c>
      <c r="M53" s="83">
        <v>1965679</v>
      </c>
      <c r="N53" s="23">
        <f t="shared" si="3"/>
        <v>0.40999999991618097</v>
      </c>
      <c r="O53" s="14"/>
      <c r="P53" s="45"/>
      <c r="Q53" s="9">
        <f t="shared" si="0"/>
        <v>0</v>
      </c>
      <c r="R53" s="15"/>
      <c r="S53" s="16"/>
    </row>
    <row r="54" spans="1:19" ht="15" x14ac:dyDescent="0.25">
      <c r="A54" s="5">
        <v>43190</v>
      </c>
      <c r="B54" s="6" t="s">
        <v>292</v>
      </c>
      <c r="C54" s="13"/>
      <c r="D54" s="77" t="s">
        <v>239</v>
      </c>
      <c r="E54" s="77" t="s">
        <v>240</v>
      </c>
      <c r="F54" s="80">
        <v>77692</v>
      </c>
      <c r="G54" s="83">
        <v>77692</v>
      </c>
      <c r="H54" s="9">
        <f t="shared" si="1"/>
        <v>0</v>
      </c>
      <c r="I54" s="81">
        <v>23.5</v>
      </c>
      <c r="J54" s="83">
        <v>23.5</v>
      </c>
      <c r="K54" s="7">
        <f t="shared" si="2"/>
        <v>0</v>
      </c>
      <c r="L54" s="81">
        <v>1825762</v>
      </c>
      <c r="M54" s="83">
        <v>1825762</v>
      </c>
      <c r="N54" s="23">
        <f t="shared" si="3"/>
        <v>0</v>
      </c>
      <c r="O54" s="14"/>
      <c r="P54" s="45"/>
      <c r="Q54" s="9">
        <f t="shared" si="0"/>
        <v>0</v>
      </c>
      <c r="R54" s="15"/>
      <c r="S54" s="16"/>
    </row>
    <row r="55" spans="1:19" ht="15" x14ac:dyDescent="0.25">
      <c r="A55" s="5">
        <v>43190</v>
      </c>
      <c r="B55" s="6" t="s">
        <v>292</v>
      </c>
      <c r="C55" s="13"/>
      <c r="D55" s="77" t="s">
        <v>305</v>
      </c>
      <c r="E55" s="77" t="s">
        <v>277</v>
      </c>
      <c r="F55" s="80">
        <v>77042</v>
      </c>
      <c r="G55" s="83">
        <v>77042</v>
      </c>
      <c r="H55" s="9">
        <f t="shared" si="1"/>
        <v>0</v>
      </c>
      <c r="I55" s="81">
        <v>12.44</v>
      </c>
      <c r="J55" s="83">
        <v>12.44</v>
      </c>
      <c r="K55" s="7">
        <f t="shared" si="2"/>
        <v>0</v>
      </c>
      <c r="L55" s="81">
        <v>958402.48</v>
      </c>
      <c r="M55" s="83">
        <v>958402</v>
      </c>
      <c r="N55" s="23">
        <f t="shared" si="3"/>
        <v>0.47999999998137355</v>
      </c>
      <c r="O55" s="14">
        <v>28120.33</v>
      </c>
      <c r="P55" s="45">
        <v>28120.33</v>
      </c>
      <c r="Q55" s="9">
        <f t="shared" si="0"/>
        <v>0</v>
      </c>
      <c r="R55" s="15"/>
      <c r="S55" s="16"/>
    </row>
    <row r="56" spans="1:19" ht="15" x14ac:dyDescent="0.25">
      <c r="A56" s="5">
        <v>43190</v>
      </c>
      <c r="B56" s="6" t="s">
        <v>292</v>
      </c>
      <c r="C56" s="13"/>
      <c r="D56" s="77" t="s">
        <v>201</v>
      </c>
      <c r="E56" s="77" t="s">
        <v>202</v>
      </c>
      <c r="F56" s="80">
        <v>23370</v>
      </c>
      <c r="G56" s="83">
        <v>23370</v>
      </c>
      <c r="H56" s="9">
        <f t="shared" si="1"/>
        <v>0</v>
      </c>
      <c r="I56" s="81">
        <v>61.21</v>
      </c>
      <c r="J56" s="83">
        <v>61.21</v>
      </c>
      <c r="K56" s="7">
        <f t="shared" si="2"/>
        <v>0</v>
      </c>
      <c r="L56" s="81">
        <v>1430477.7</v>
      </c>
      <c r="M56" s="83">
        <v>1430478</v>
      </c>
      <c r="N56" s="23">
        <f t="shared" si="3"/>
        <v>-0.30000000004656613</v>
      </c>
      <c r="O56" s="14"/>
      <c r="P56" s="45"/>
      <c r="Q56" s="9">
        <f t="shared" si="0"/>
        <v>0</v>
      </c>
      <c r="R56" s="15"/>
      <c r="S56" s="16"/>
    </row>
    <row r="57" spans="1:19" ht="15" x14ac:dyDescent="0.25">
      <c r="A57" s="5">
        <v>43190</v>
      </c>
      <c r="B57" s="6" t="s">
        <v>292</v>
      </c>
      <c r="C57" s="13"/>
      <c r="D57" s="77" t="s">
        <v>270</v>
      </c>
      <c r="E57" s="77" t="s">
        <v>271</v>
      </c>
      <c r="F57" s="80">
        <v>13944</v>
      </c>
      <c r="G57" s="80">
        <v>13944</v>
      </c>
      <c r="H57" s="9">
        <f t="shared" si="1"/>
        <v>0</v>
      </c>
      <c r="I57" s="81">
        <v>121.57</v>
      </c>
      <c r="J57" s="83">
        <v>121.57</v>
      </c>
      <c r="K57" s="7">
        <f t="shared" si="2"/>
        <v>0</v>
      </c>
      <c r="L57" s="81">
        <v>1695172.08</v>
      </c>
      <c r="M57" s="83">
        <v>1695172</v>
      </c>
      <c r="N57" s="23">
        <f t="shared" si="3"/>
        <v>8.0000000074505806E-2</v>
      </c>
      <c r="O57" s="14"/>
      <c r="P57" s="45"/>
      <c r="Q57" s="9">
        <f t="shared" si="0"/>
        <v>0</v>
      </c>
      <c r="R57" s="15"/>
      <c r="S57" s="16"/>
    </row>
    <row r="58" spans="1:19" x14ac:dyDescent="0.2">
      <c r="A58" s="5">
        <v>43190</v>
      </c>
      <c r="B58" s="6" t="s">
        <v>292</v>
      </c>
      <c r="C58" s="13"/>
      <c r="D58" s="77" t="s">
        <v>272</v>
      </c>
      <c r="E58" s="77" t="s">
        <v>180</v>
      </c>
      <c r="F58" s="80">
        <v>14756.21</v>
      </c>
      <c r="G58" s="80">
        <v>14756.21</v>
      </c>
      <c r="H58" s="9">
        <f t="shared" si="1"/>
        <v>0</v>
      </c>
      <c r="I58" s="81">
        <v>0.76705000000000001</v>
      </c>
      <c r="J58" s="81">
        <v>0.76705000000000001</v>
      </c>
      <c r="K58" s="7">
        <f t="shared" si="2"/>
        <v>0</v>
      </c>
      <c r="L58" s="81">
        <v>11318.75</v>
      </c>
      <c r="M58" s="81">
        <v>11318.75</v>
      </c>
      <c r="N58" s="23">
        <f t="shared" si="3"/>
        <v>0</v>
      </c>
      <c r="O58" s="14"/>
      <c r="P58" s="45"/>
      <c r="Q58" s="9">
        <f t="shared" si="0"/>
        <v>0</v>
      </c>
      <c r="R58" s="15"/>
      <c r="S58" s="16"/>
    </row>
    <row r="59" spans="1:19" ht="15" x14ac:dyDescent="0.25">
      <c r="A59" s="5">
        <v>43190</v>
      </c>
      <c r="B59" s="6" t="s">
        <v>292</v>
      </c>
      <c r="C59" s="13"/>
      <c r="D59" s="77" t="s">
        <v>273</v>
      </c>
      <c r="E59" s="77" t="s">
        <v>274</v>
      </c>
      <c r="F59" s="80">
        <v>31924</v>
      </c>
      <c r="G59" s="83">
        <v>31924</v>
      </c>
      <c r="H59" s="9">
        <f t="shared" si="1"/>
        <v>0</v>
      </c>
      <c r="I59" s="81">
        <v>22.328890999999999</v>
      </c>
      <c r="J59" s="83">
        <v>22.33</v>
      </c>
      <c r="K59" s="7">
        <f t="shared" si="2"/>
        <v>-1.1089999999995825E-3</v>
      </c>
      <c r="L59" s="81">
        <v>712827.53</v>
      </c>
      <c r="M59" s="83">
        <v>712828</v>
      </c>
      <c r="N59" s="23">
        <f t="shared" si="3"/>
        <v>-0.46999999997206032</v>
      </c>
      <c r="O59" s="14"/>
      <c r="P59" s="45"/>
      <c r="Q59" s="9">
        <f t="shared" si="0"/>
        <v>0</v>
      </c>
      <c r="R59" s="15"/>
      <c r="S59" s="16"/>
    </row>
    <row r="60" spans="1:19" ht="15" x14ac:dyDescent="0.25">
      <c r="A60" s="5">
        <v>43190</v>
      </c>
      <c r="B60" s="6" t="s">
        <v>292</v>
      </c>
      <c r="C60" s="13"/>
      <c r="D60" s="77" t="s">
        <v>214</v>
      </c>
      <c r="E60" s="77" t="s">
        <v>215</v>
      </c>
      <c r="F60" s="80">
        <v>11344</v>
      </c>
      <c r="G60" s="83">
        <v>11344</v>
      </c>
      <c r="H60" s="9">
        <f t="shared" si="1"/>
        <v>0</v>
      </c>
      <c r="I60" s="81">
        <v>135.775488</v>
      </c>
      <c r="J60" s="83">
        <v>135.78</v>
      </c>
      <c r="K60" s="7">
        <f t="shared" si="2"/>
        <v>-4.5120000000054006E-3</v>
      </c>
      <c r="L60" s="81">
        <v>1540237.14</v>
      </c>
      <c r="M60" s="83">
        <v>1540237</v>
      </c>
      <c r="N60" s="23">
        <f t="shared" si="3"/>
        <v>0.13999999989755452</v>
      </c>
      <c r="O60" s="14"/>
      <c r="P60" s="45"/>
      <c r="Q60" s="9">
        <f t="shared" si="0"/>
        <v>0</v>
      </c>
      <c r="R60" s="15"/>
      <c r="S60" s="16"/>
    </row>
    <row r="61" spans="1:19" ht="15" x14ac:dyDescent="0.25">
      <c r="A61" s="5">
        <v>43190</v>
      </c>
      <c r="B61" s="6" t="s">
        <v>292</v>
      </c>
      <c r="C61" s="13"/>
      <c r="D61" s="77" t="s">
        <v>246</v>
      </c>
      <c r="E61" s="77" t="s">
        <v>247</v>
      </c>
      <c r="F61" s="80">
        <v>13900</v>
      </c>
      <c r="G61" s="83">
        <v>13900</v>
      </c>
      <c r="H61" s="9">
        <f t="shared" si="1"/>
        <v>0</v>
      </c>
      <c r="I61" s="81">
        <v>43.479078999999999</v>
      </c>
      <c r="J61" s="83">
        <v>43.48</v>
      </c>
      <c r="K61" s="7">
        <f t="shared" si="2"/>
        <v>-9.2099999999817328E-4</v>
      </c>
      <c r="L61" s="81">
        <v>604359.18999999994</v>
      </c>
      <c r="M61" s="83">
        <v>604359</v>
      </c>
      <c r="N61" s="23">
        <f t="shared" si="3"/>
        <v>0.18999999994412065</v>
      </c>
      <c r="O61" s="14"/>
      <c r="P61" s="45"/>
      <c r="Q61" s="9">
        <f t="shared" si="0"/>
        <v>0</v>
      </c>
      <c r="R61" s="15"/>
      <c r="S61" s="16"/>
    </row>
    <row r="62" spans="1:19" x14ac:dyDescent="0.2">
      <c r="A62" s="5">
        <v>43190</v>
      </c>
      <c r="B62" s="6" t="s">
        <v>292</v>
      </c>
      <c r="C62" s="13"/>
      <c r="D62" s="77" t="s">
        <v>218</v>
      </c>
      <c r="E62" s="77" t="s">
        <v>19</v>
      </c>
      <c r="F62" s="80">
        <v>80785.05</v>
      </c>
      <c r="G62" s="80">
        <v>80785.05</v>
      </c>
      <c r="H62" s="9">
        <f t="shared" si="1"/>
        <v>0</v>
      </c>
      <c r="I62" s="81">
        <v>1.2298500000000001</v>
      </c>
      <c r="J62" s="81">
        <v>1.2298500000000001</v>
      </c>
      <c r="K62" s="7">
        <f t="shared" si="2"/>
        <v>0</v>
      </c>
      <c r="L62" s="81">
        <v>99353.53</v>
      </c>
      <c r="M62" s="81">
        <v>99353.53</v>
      </c>
      <c r="N62" s="23">
        <f t="shared" si="3"/>
        <v>0</v>
      </c>
      <c r="O62" s="14"/>
      <c r="P62" s="45"/>
      <c r="Q62" s="9">
        <f t="shared" si="0"/>
        <v>0</v>
      </c>
      <c r="R62" s="15"/>
      <c r="S62" s="16"/>
    </row>
    <row r="63" spans="1:19" ht="15" x14ac:dyDescent="0.25">
      <c r="A63" s="5">
        <v>43190</v>
      </c>
      <c r="B63" s="6" t="s">
        <v>292</v>
      </c>
      <c r="C63" s="13"/>
      <c r="D63" s="77" t="s">
        <v>219</v>
      </c>
      <c r="E63" s="77" t="s">
        <v>220</v>
      </c>
      <c r="F63" s="80">
        <v>13734</v>
      </c>
      <c r="G63" s="83">
        <v>13734</v>
      </c>
      <c r="H63" s="9">
        <f t="shared" si="1"/>
        <v>0</v>
      </c>
      <c r="I63" s="81">
        <v>99.34</v>
      </c>
      <c r="J63" s="83">
        <v>99.34</v>
      </c>
      <c r="K63" s="7">
        <f t="shared" si="2"/>
        <v>0</v>
      </c>
      <c r="L63" s="81">
        <v>1364335.56</v>
      </c>
      <c r="M63" s="83">
        <v>1364336</v>
      </c>
      <c r="N63" s="23">
        <f t="shared" si="3"/>
        <v>-0.43999999994412065</v>
      </c>
      <c r="O63" s="14"/>
      <c r="P63" s="45"/>
      <c r="Q63" s="9">
        <f t="shared" si="0"/>
        <v>0</v>
      </c>
      <c r="R63" s="15"/>
      <c r="S63" s="16"/>
    </row>
    <row r="64" spans="1:19" ht="15" x14ac:dyDescent="0.25">
      <c r="A64" s="5">
        <v>43190</v>
      </c>
      <c r="B64" s="6" t="s">
        <v>292</v>
      </c>
      <c r="C64" s="13"/>
      <c r="D64" s="77" t="s">
        <v>268</v>
      </c>
      <c r="E64" s="77" t="s">
        <v>269</v>
      </c>
      <c r="F64" s="80">
        <v>135719</v>
      </c>
      <c r="G64" s="83">
        <v>135719</v>
      </c>
      <c r="H64" s="9">
        <f t="shared" si="1"/>
        <v>0</v>
      </c>
      <c r="I64" s="81">
        <v>6.4</v>
      </c>
      <c r="J64" s="83">
        <v>6.4</v>
      </c>
      <c r="K64" s="7">
        <f t="shared" si="2"/>
        <v>0</v>
      </c>
      <c r="L64" s="81">
        <v>868601.6</v>
      </c>
      <c r="M64" s="83">
        <v>868602</v>
      </c>
      <c r="N64" s="23">
        <f t="shared" si="3"/>
        <v>-0.40000000002328306</v>
      </c>
      <c r="O64" s="14"/>
      <c r="P64" s="45"/>
      <c r="Q64" s="9">
        <f t="shared" si="0"/>
        <v>0</v>
      </c>
      <c r="R64" s="15"/>
      <c r="S64" s="16"/>
    </row>
    <row r="65" spans="1:19" ht="15" x14ac:dyDescent="0.25">
      <c r="A65" s="5">
        <v>43190</v>
      </c>
      <c r="B65" s="6" t="s">
        <v>292</v>
      </c>
      <c r="C65" s="13"/>
      <c r="D65" s="77" t="s">
        <v>223</v>
      </c>
      <c r="E65" s="77" t="s">
        <v>224</v>
      </c>
      <c r="F65" s="80">
        <v>39861</v>
      </c>
      <c r="G65" s="83">
        <v>39861</v>
      </c>
      <c r="H65" s="9">
        <f t="shared" si="1"/>
        <v>0</v>
      </c>
      <c r="I65" s="81">
        <v>29.388660000000002</v>
      </c>
      <c r="J65" s="83">
        <v>29.39</v>
      </c>
      <c r="K65" s="7">
        <f t="shared" si="2"/>
        <v>-1.3399999999990087E-3</v>
      </c>
      <c r="L65" s="81">
        <v>1171461.3700000001</v>
      </c>
      <c r="M65" s="83">
        <v>1171461</v>
      </c>
      <c r="N65" s="23">
        <f t="shared" si="3"/>
        <v>0.37000000011175871</v>
      </c>
      <c r="O65" s="14"/>
      <c r="P65" s="45"/>
      <c r="Q65" s="9">
        <f t="shared" si="0"/>
        <v>0</v>
      </c>
      <c r="R65" s="15"/>
      <c r="S65" s="16"/>
    </row>
    <row r="66" spans="1:19" ht="15" x14ac:dyDescent="0.25">
      <c r="A66" s="5">
        <v>43190</v>
      </c>
      <c r="B66" s="6" t="s">
        <v>292</v>
      </c>
      <c r="C66" s="13"/>
      <c r="D66" s="77" t="s">
        <v>203</v>
      </c>
      <c r="E66" s="77" t="s">
        <v>204</v>
      </c>
      <c r="F66" s="80">
        <v>20628</v>
      </c>
      <c r="G66" s="83">
        <v>20628</v>
      </c>
      <c r="H66" s="9">
        <f t="shared" si="1"/>
        <v>0</v>
      </c>
      <c r="I66" s="81">
        <v>65.969177000000002</v>
      </c>
      <c r="J66" s="83">
        <v>65.97</v>
      </c>
      <c r="K66" s="7">
        <f t="shared" si="2"/>
        <v>-8.2299999999690954E-4</v>
      </c>
      <c r="L66" s="81">
        <v>1360812.19</v>
      </c>
      <c r="M66" s="83">
        <v>1360812</v>
      </c>
      <c r="N66" s="23">
        <f t="shared" si="3"/>
        <v>0.18999999994412065</v>
      </c>
      <c r="O66" s="14"/>
      <c r="P66" s="45"/>
      <c r="Q66" s="9">
        <f t="shared" si="0"/>
        <v>0</v>
      </c>
      <c r="R66" s="15"/>
      <c r="S66" s="16"/>
    </row>
    <row r="67" spans="1:19" ht="15" x14ac:dyDescent="0.25">
      <c r="A67" s="5">
        <v>43190</v>
      </c>
      <c r="B67" s="6" t="s">
        <v>292</v>
      </c>
      <c r="C67" s="13"/>
      <c r="D67" s="77" t="s">
        <v>260</v>
      </c>
      <c r="E67" s="77" t="s">
        <v>261</v>
      </c>
      <c r="F67" s="80">
        <v>31352</v>
      </c>
      <c r="G67" s="83">
        <v>31352</v>
      </c>
      <c r="H67" s="9">
        <f t="shared" si="1"/>
        <v>0</v>
      </c>
      <c r="I67" s="81">
        <v>39.01</v>
      </c>
      <c r="J67" s="83">
        <v>39.01</v>
      </c>
      <c r="K67" s="7">
        <f t="shared" si="2"/>
        <v>0</v>
      </c>
      <c r="L67" s="81">
        <v>1223041.52</v>
      </c>
      <c r="M67" s="83">
        <v>1223042</v>
      </c>
      <c r="N67" s="23">
        <f t="shared" si="3"/>
        <v>-0.47999999998137355</v>
      </c>
      <c r="O67" s="14"/>
      <c r="P67" s="45"/>
      <c r="Q67" s="9">
        <f t="shared" si="0"/>
        <v>0</v>
      </c>
      <c r="R67" s="15"/>
      <c r="S67" s="16"/>
    </row>
    <row r="68" spans="1:19" ht="15" x14ac:dyDescent="0.25">
      <c r="A68" s="5">
        <v>43190</v>
      </c>
      <c r="B68" s="6" t="s">
        <v>292</v>
      </c>
      <c r="C68" s="13"/>
      <c r="D68" s="77" t="s">
        <v>183</v>
      </c>
      <c r="E68" s="77" t="s">
        <v>184</v>
      </c>
      <c r="F68" s="80">
        <v>20440</v>
      </c>
      <c r="G68" s="83">
        <v>20440</v>
      </c>
      <c r="H68" s="9">
        <f t="shared" si="1"/>
        <v>0</v>
      </c>
      <c r="I68" s="81">
        <v>20.4725</v>
      </c>
      <c r="J68" s="83">
        <v>20.47</v>
      </c>
      <c r="K68" s="7">
        <f t="shared" si="2"/>
        <v>2.500000000001279E-3</v>
      </c>
      <c r="L68" s="81">
        <v>418457.9</v>
      </c>
      <c r="M68" s="83">
        <v>418458</v>
      </c>
      <c r="N68" s="23">
        <f t="shared" si="3"/>
        <v>-9.9999999976716936E-2</v>
      </c>
      <c r="O68" s="14">
        <v>14268.31</v>
      </c>
      <c r="P68" s="45">
        <v>14268.31</v>
      </c>
      <c r="Q68" s="9">
        <f t="shared" si="0"/>
        <v>0</v>
      </c>
      <c r="R68" s="15"/>
      <c r="S68" s="16"/>
    </row>
    <row r="69" spans="1:19" ht="15" x14ac:dyDescent="0.25">
      <c r="A69" s="5">
        <v>43190</v>
      </c>
      <c r="B69" s="6" t="s">
        <v>292</v>
      </c>
      <c r="C69" s="13"/>
      <c r="D69" s="77" t="s">
        <v>205</v>
      </c>
      <c r="E69" s="77" t="s">
        <v>206</v>
      </c>
      <c r="F69" s="80">
        <v>26789</v>
      </c>
      <c r="G69" s="83">
        <v>26789</v>
      </c>
      <c r="H69" s="9">
        <f t="shared" si="1"/>
        <v>0</v>
      </c>
      <c r="I69" s="81">
        <v>25.76</v>
      </c>
      <c r="J69" s="83">
        <v>25.76</v>
      </c>
      <c r="K69" s="7">
        <f t="shared" si="2"/>
        <v>0</v>
      </c>
      <c r="L69" s="81">
        <v>690084.64</v>
      </c>
      <c r="M69" s="83">
        <v>690085</v>
      </c>
      <c r="N69" s="23">
        <f t="shared" si="3"/>
        <v>-0.35999999998603016</v>
      </c>
      <c r="O69" s="14"/>
      <c r="P69" s="45"/>
      <c r="Q69" s="9">
        <f t="shared" si="0"/>
        <v>0</v>
      </c>
      <c r="R69" s="15"/>
      <c r="S69" s="16"/>
    </row>
    <row r="70" spans="1:19" ht="15" x14ac:dyDescent="0.25">
      <c r="A70" s="5">
        <v>43190</v>
      </c>
      <c r="B70" s="6" t="s">
        <v>292</v>
      </c>
      <c r="C70" s="13"/>
      <c r="D70" s="77" t="s">
        <v>172</v>
      </c>
      <c r="E70" s="77" t="s">
        <v>173</v>
      </c>
      <c r="F70" s="80">
        <v>118000</v>
      </c>
      <c r="G70" s="83">
        <v>118000</v>
      </c>
      <c r="H70" s="9">
        <f t="shared" si="1"/>
        <v>0</v>
      </c>
      <c r="I70" s="81">
        <v>13.154678000000001</v>
      </c>
      <c r="J70" s="83">
        <v>13.15</v>
      </c>
      <c r="K70" s="7">
        <f t="shared" si="2"/>
        <v>4.678000000000182E-3</v>
      </c>
      <c r="L70" s="81">
        <v>1552252</v>
      </c>
      <c r="M70" s="83">
        <v>1552252</v>
      </c>
      <c r="N70" s="23">
        <f t="shared" si="3"/>
        <v>0</v>
      </c>
      <c r="O70" s="14">
        <v>15553.36</v>
      </c>
      <c r="P70" s="45">
        <v>15553.36</v>
      </c>
      <c r="Q70" s="9">
        <f t="shared" si="0"/>
        <v>0</v>
      </c>
      <c r="R70" s="15"/>
      <c r="S70" s="16"/>
    </row>
    <row r="71" spans="1:19" ht="15" x14ac:dyDescent="0.25">
      <c r="A71" s="5">
        <v>43190</v>
      </c>
      <c r="B71" s="6" t="s">
        <v>292</v>
      </c>
      <c r="C71" s="13"/>
      <c r="D71" s="77" t="s">
        <v>262</v>
      </c>
      <c r="E71" s="77" t="s">
        <v>263</v>
      </c>
      <c r="F71" s="80">
        <v>106129</v>
      </c>
      <c r="G71" s="83">
        <v>106129</v>
      </c>
      <c r="H71" s="9">
        <f t="shared" si="1"/>
        <v>0</v>
      </c>
      <c r="I71" s="81">
        <v>10.869097999999999</v>
      </c>
      <c r="J71" s="83">
        <v>10.87</v>
      </c>
      <c r="K71" s="7">
        <f t="shared" si="2"/>
        <v>-9.0199999999995839E-4</v>
      </c>
      <c r="L71" s="81">
        <v>1153526.54</v>
      </c>
      <c r="M71" s="83">
        <v>1153527</v>
      </c>
      <c r="N71" s="23">
        <f t="shared" si="3"/>
        <v>-0.4599999999627471</v>
      </c>
      <c r="O71" s="14">
        <v>21687.29</v>
      </c>
      <c r="P71" s="45">
        <v>21687.29</v>
      </c>
      <c r="Q71" s="9">
        <f t="shared" si="0"/>
        <v>0</v>
      </c>
      <c r="R71" s="15"/>
      <c r="S71" s="16"/>
    </row>
    <row r="72" spans="1:19" ht="15" x14ac:dyDescent="0.25">
      <c r="A72" s="5">
        <v>43190</v>
      </c>
      <c r="B72" s="6" t="s">
        <v>292</v>
      </c>
      <c r="C72" s="13"/>
      <c r="D72" s="77" t="s">
        <v>174</v>
      </c>
      <c r="E72" s="77" t="s">
        <v>175</v>
      </c>
      <c r="F72" s="80">
        <v>17000</v>
      </c>
      <c r="G72" s="83">
        <v>17000</v>
      </c>
      <c r="H72" s="9">
        <f t="shared" si="1"/>
        <v>0</v>
      </c>
      <c r="I72" s="81">
        <v>154.113775</v>
      </c>
      <c r="J72" s="83">
        <v>154.11000000000001</v>
      </c>
      <c r="K72" s="7">
        <f t="shared" si="2"/>
        <v>3.7749999999903139E-3</v>
      </c>
      <c r="L72" s="81">
        <v>2619934.1800000002</v>
      </c>
      <c r="M72" s="83">
        <v>2619934</v>
      </c>
      <c r="N72" s="23">
        <f t="shared" si="3"/>
        <v>0.18000000016763806</v>
      </c>
      <c r="O72" s="14">
        <v>8002.64</v>
      </c>
      <c r="P72" s="45">
        <v>8002.64</v>
      </c>
      <c r="Q72" s="9">
        <f t="shared" si="0"/>
        <v>0</v>
      </c>
      <c r="R72" s="15"/>
      <c r="S72" s="16"/>
    </row>
    <row r="73" spans="1:19" ht="15" x14ac:dyDescent="0.25">
      <c r="A73" s="5">
        <v>43190</v>
      </c>
      <c r="B73" s="6" t="s">
        <v>292</v>
      </c>
      <c r="C73" s="13"/>
      <c r="D73" s="77" t="s">
        <v>264</v>
      </c>
      <c r="E73" s="77" t="s">
        <v>265</v>
      </c>
      <c r="F73" s="80">
        <v>6754</v>
      </c>
      <c r="G73" s="83">
        <v>6754</v>
      </c>
      <c r="H73" s="9">
        <f t="shared" si="1"/>
        <v>0</v>
      </c>
      <c r="I73" s="81">
        <v>235.17126099999999</v>
      </c>
      <c r="J73" s="83">
        <v>235.17</v>
      </c>
      <c r="K73" s="7">
        <f>I73-J73</f>
        <v>1.2609999999995125E-3</v>
      </c>
      <c r="L73" s="81">
        <v>1588346.7</v>
      </c>
      <c r="M73" s="83">
        <v>1588347</v>
      </c>
      <c r="N73" s="23">
        <f t="shared" si="3"/>
        <v>-0.30000000004656613</v>
      </c>
      <c r="O73" s="14"/>
      <c r="P73" s="45"/>
      <c r="Q73" s="9">
        <f>O73-P73</f>
        <v>0</v>
      </c>
      <c r="R73" s="15"/>
      <c r="S73" s="16"/>
    </row>
    <row r="74" spans="1:19" ht="15" x14ac:dyDescent="0.25">
      <c r="A74" s="5">
        <v>43190</v>
      </c>
      <c r="B74" s="6" t="s">
        <v>292</v>
      </c>
      <c r="D74" s="77" t="s">
        <v>178</v>
      </c>
      <c r="E74" s="77" t="s">
        <v>179</v>
      </c>
      <c r="F74" s="80">
        <v>59863</v>
      </c>
      <c r="G74" s="83">
        <v>59863</v>
      </c>
      <c r="H74" s="9">
        <f t="shared" si="1"/>
        <v>0</v>
      </c>
      <c r="I74" s="81">
        <v>12.932463</v>
      </c>
      <c r="J74" s="83">
        <v>12.93</v>
      </c>
      <c r="K74" s="7">
        <f>I74-J74</f>
        <v>2.4630000000005481E-3</v>
      </c>
      <c r="L74" s="81">
        <v>774176.02</v>
      </c>
      <c r="M74" s="83">
        <v>774176</v>
      </c>
      <c r="N74" s="23">
        <f t="shared" si="3"/>
        <v>2.0000000018626451E-2</v>
      </c>
      <c r="O74" s="12">
        <v>7011.6</v>
      </c>
      <c r="P74" s="12">
        <v>7011.6</v>
      </c>
      <c r="Q74" s="9">
        <f>O74-P74</f>
        <v>0</v>
      </c>
    </row>
  </sheetData>
  <mergeCells count="30"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  <mergeCell ref="M2:Q2"/>
    <mergeCell ref="N3:Q3"/>
    <mergeCell ref="N4:Q4"/>
    <mergeCell ref="N5:Q5"/>
    <mergeCell ref="M6:Q6"/>
    <mergeCell ref="A11:A12"/>
    <mergeCell ref="B11:B12"/>
    <mergeCell ref="E11:E12"/>
    <mergeCell ref="K11:K12"/>
    <mergeCell ref="B7:E9"/>
    <mergeCell ref="H7:K9"/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</mergeCells>
  <phoneticPr fontId="3" type="noConversion"/>
  <dataValidations disablePrompts="1" count="1">
    <dataValidation type="list" allowBlank="1" showInputMessage="1" showErrorMessage="1" sqref="C13:C73">
      <formula1>#REF!</formula1>
    </dataValidation>
  </dataValidations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66"/>
  <sheetViews>
    <sheetView workbookViewId="0">
      <selection activeCell="F16" sqref="F16"/>
    </sheetView>
  </sheetViews>
  <sheetFormatPr defaultRowHeight="12.75" x14ac:dyDescent="0.2"/>
  <cols>
    <col min="1" max="1" width="19.5703125" customWidth="1"/>
    <col min="2" max="2" width="17" customWidth="1"/>
    <col min="3" max="3" width="16.5703125" customWidth="1"/>
    <col min="4" max="4" width="20.5703125" customWidth="1"/>
    <col min="5" max="5" width="20.42578125" customWidth="1"/>
    <col min="6" max="6" width="22.42578125" customWidth="1"/>
    <col min="7" max="7" width="17" bestFit="1" customWidth="1"/>
  </cols>
  <sheetData>
    <row r="1" spans="1:8" x14ac:dyDescent="0.2">
      <c r="A1" s="69" t="s">
        <v>156</v>
      </c>
      <c r="B1" s="69" t="s">
        <v>157</v>
      </c>
      <c r="C1" s="70" t="s">
        <v>158</v>
      </c>
      <c r="D1" s="70" t="s">
        <v>159</v>
      </c>
      <c r="E1" s="69" t="s">
        <v>160</v>
      </c>
      <c r="F1" s="70" t="s">
        <v>161</v>
      </c>
      <c r="G1" s="70" t="s">
        <v>162</v>
      </c>
      <c r="H1" s="69" t="s">
        <v>163</v>
      </c>
    </row>
    <row r="2" spans="1:8" x14ac:dyDescent="0.2">
      <c r="A2" s="71" t="s">
        <v>164</v>
      </c>
      <c r="B2" s="71" t="s">
        <v>165</v>
      </c>
      <c r="C2" s="72">
        <v>684316.02</v>
      </c>
      <c r="D2" s="73">
        <v>684316.02</v>
      </c>
      <c r="E2" s="71" t="s">
        <v>35</v>
      </c>
      <c r="F2" s="73">
        <v>100</v>
      </c>
      <c r="G2" s="73">
        <v>684316.02</v>
      </c>
      <c r="H2" s="71" t="s">
        <v>35</v>
      </c>
    </row>
    <row r="3" spans="1:8" x14ac:dyDescent="0.2">
      <c r="A3" s="71" t="s">
        <v>166</v>
      </c>
      <c r="B3" s="71" t="s">
        <v>167</v>
      </c>
      <c r="C3" s="72">
        <v>7007</v>
      </c>
      <c r="D3" s="73">
        <v>574614.37</v>
      </c>
      <c r="E3" s="71" t="s">
        <v>35</v>
      </c>
      <c r="F3" s="73">
        <v>89.86</v>
      </c>
      <c r="G3" s="73">
        <v>629649.02</v>
      </c>
      <c r="H3" s="71" t="s">
        <v>35</v>
      </c>
    </row>
    <row r="4" spans="1:8" x14ac:dyDescent="0.2">
      <c r="A4" s="71" t="s">
        <v>187</v>
      </c>
      <c r="B4" s="71" t="s">
        <v>188</v>
      </c>
      <c r="C4" s="72">
        <v>61706</v>
      </c>
      <c r="D4" s="73">
        <v>976474.74</v>
      </c>
      <c r="E4" s="71" t="s">
        <v>35</v>
      </c>
      <c r="F4" s="73">
        <v>18.59</v>
      </c>
      <c r="G4" s="73">
        <v>1147114.54</v>
      </c>
      <c r="H4" s="71" t="s">
        <v>35</v>
      </c>
    </row>
    <row r="5" spans="1:8" x14ac:dyDescent="0.2">
      <c r="A5" s="71" t="s">
        <v>207</v>
      </c>
      <c r="B5" s="71" t="s">
        <v>208</v>
      </c>
      <c r="C5" s="72">
        <v>20760</v>
      </c>
      <c r="D5" s="73">
        <v>678771.21</v>
      </c>
      <c r="E5" s="71" t="s">
        <v>35</v>
      </c>
      <c r="F5" s="73">
        <v>34.799999999999997</v>
      </c>
      <c r="G5" s="73">
        <v>722448</v>
      </c>
      <c r="H5" s="71" t="s">
        <v>35</v>
      </c>
    </row>
    <row r="6" spans="1:8" x14ac:dyDescent="0.2">
      <c r="A6" s="71" t="s">
        <v>228</v>
      </c>
      <c r="B6" s="71" t="s">
        <v>229</v>
      </c>
      <c r="C6" s="72">
        <v>36100</v>
      </c>
      <c r="D6" s="73">
        <v>1369074.29</v>
      </c>
      <c r="E6" s="71" t="s">
        <v>20</v>
      </c>
      <c r="F6" s="73">
        <v>32.787964000000002</v>
      </c>
      <c r="G6" s="73">
        <v>1183645.51</v>
      </c>
      <c r="H6" s="71" t="s">
        <v>35</v>
      </c>
    </row>
    <row r="7" spans="1:8" x14ac:dyDescent="0.2">
      <c r="A7" s="71" t="s">
        <v>252</v>
      </c>
      <c r="B7" s="71" t="s">
        <v>253</v>
      </c>
      <c r="C7" s="72">
        <v>38400</v>
      </c>
      <c r="D7" s="73">
        <v>734181.71</v>
      </c>
      <c r="E7" s="71" t="s">
        <v>20</v>
      </c>
      <c r="F7" s="73">
        <v>17.780912000000001</v>
      </c>
      <c r="G7" s="73">
        <v>682787.02</v>
      </c>
      <c r="H7" s="71" t="s">
        <v>35</v>
      </c>
    </row>
    <row r="8" spans="1:8" x14ac:dyDescent="0.2">
      <c r="A8" s="71" t="s">
        <v>235</v>
      </c>
      <c r="B8" s="71" t="s">
        <v>236</v>
      </c>
      <c r="C8" s="72">
        <v>33623</v>
      </c>
      <c r="D8" s="73">
        <v>645299.34</v>
      </c>
      <c r="E8" s="71" t="s">
        <v>210</v>
      </c>
      <c r="F8" s="73">
        <v>21.231377999999999</v>
      </c>
      <c r="G8" s="73">
        <v>713862.62</v>
      </c>
      <c r="H8" s="71" t="s">
        <v>35</v>
      </c>
    </row>
    <row r="9" spans="1:8" x14ac:dyDescent="0.2">
      <c r="A9" s="71" t="s">
        <v>256</v>
      </c>
      <c r="B9" s="71" t="s">
        <v>257</v>
      </c>
      <c r="C9" s="72">
        <v>27783</v>
      </c>
      <c r="D9" s="73">
        <v>1041837.72</v>
      </c>
      <c r="E9" s="71" t="s">
        <v>35</v>
      </c>
      <c r="F9" s="73">
        <v>62.11</v>
      </c>
      <c r="G9" s="73">
        <v>1725602.13</v>
      </c>
      <c r="H9" s="71" t="s">
        <v>35</v>
      </c>
    </row>
    <row r="10" spans="1:8" x14ac:dyDescent="0.2">
      <c r="A10" s="71" t="s">
        <v>258</v>
      </c>
      <c r="B10" s="71" t="s">
        <v>259</v>
      </c>
      <c r="C10" s="72">
        <v>14596</v>
      </c>
      <c r="D10" s="73">
        <v>958553.82</v>
      </c>
      <c r="E10" s="71" t="s">
        <v>35</v>
      </c>
      <c r="F10" s="73">
        <v>120.52</v>
      </c>
      <c r="G10" s="73">
        <v>1759109.92</v>
      </c>
      <c r="H10" s="71" t="s">
        <v>35</v>
      </c>
    </row>
    <row r="11" spans="1:8" x14ac:dyDescent="0.2">
      <c r="A11" s="71" t="s">
        <v>170</v>
      </c>
      <c r="B11" s="71" t="s">
        <v>171</v>
      </c>
      <c r="C11" s="72">
        <v>60450</v>
      </c>
      <c r="D11" s="73">
        <v>982710.93</v>
      </c>
      <c r="E11" s="71" t="s">
        <v>35</v>
      </c>
      <c r="F11" s="73">
        <v>16.79</v>
      </c>
      <c r="G11" s="73">
        <v>1014955.5</v>
      </c>
      <c r="H11" s="71" t="s">
        <v>35</v>
      </c>
    </row>
    <row r="12" spans="1:8" x14ac:dyDescent="0.2">
      <c r="A12" s="71" t="s">
        <v>216</v>
      </c>
      <c r="B12" s="71" t="s">
        <v>217</v>
      </c>
      <c r="C12" s="72">
        <v>53225</v>
      </c>
      <c r="D12" s="73">
        <v>1067159.77</v>
      </c>
      <c r="E12" s="71" t="s">
        <v>19</v>
      </c>
      <c r="F12" s="73">
        <v>26.736948999999999</v>
      </c>
      <c r="G12" s="73">
        <v>1423074.08</v>
      </c>
      <c r="H12" s="71" t="s">
        <v>35</v>
      </c>
    </row>
    <row r="13" spans="1:8" x14ac:dyDescent="0.2">
      <c r="A13" s="71" t="s">
        <v>250</v>
      </c>
      <c r="B13" s="71" t="s">
        <v>251</v>
      </c>
      <c r="C13" s="72">
        <v>67361</v>
      </c>
      <c r="D13" s="73">
        <v>448899.67</v>
      </c>
      <c r="E13" s="71" t="s">
        <v>35</v>
      </c>
      <c r="F13" s="73">
        <v>5.85</v>
      </c>
      <c r="G13" s="73">
        <v>394061.85</v>
      </c>
      <c r="H13" s="71" t="s">
        <v>35</v>
      </c>
    </row>
    <row r="14" spans="1:8" x14ac:dyDescent="0.2">
      <c r="A14" s="71" t="s">
        <v>176</v>
      </c>
      <c r="B14" s="71" t="s">
        <v>177</v>
      </c>
      <c r="C14" s="72">
        <v>25958</v>
      </c>
      <c r="D14" s="73">
        <v>1055991.24</v>
      </c>
      <c r="E14" s="71" t="s">
        <v>35</v>
      </c>
      <c r="F14" s="73">
        <v>50.72</v>
      </c>
      <c r="G14" s="73">
        <v>1316589.76</v>
      </c>
      <c r="H14" s="71" t="s">
        <v>35</v>
      </c>
    </row>
    <row r="15" spans="1:8" x14ac:dyDescent="0.2">
      <c r="A15" s="71" t="s">
        <v>306</v>
      </c>
      <c r="B15" s="71" t="s">
        <v>307</v>
      </c>
      <c r="C15" s="72">
        <v>6500</v>
      </c>
      <c r="D15" s="73">
        <v>88808.85</v>
      </c>
      <c r="E15" s="71" t="s">
        <v>35</v>
      </c>
      <c r="F15" s="73">
        <v>12.255000000000001</v>
      </c>
      <c r="G15" s="73">
        <v>79657.5</v>
      </c>
      <c r="H15" s="71" t="s">
        <v>35</v>
      </c>
    </row>
    <row r="16" spans="1:8" x14ac:dyDescent="0.2">
      <c r="A16" s="71" t="s">
        <v>245</v>
      </c>
      <c r="B16" s="71" t="s">
        <v>227</v>
      </c>
      <c r="C16" s="72">
        <v>3926.87</v>
      </c>
      <c r="D16" s="73">
        <v>4026.32</v>
      </c>
      <c r="E16" s="71" t="s">
        <v>227</v>
      </c>
      <c r="F16" s="73">
        <v>1.0442769999999999</v>
      </c>
      <c r="G16" s="73">
        <v>4100.74</v>
      </c>
      <c r="H16" s="71" t="s">
        <v>35</v>
      </c>
    </row>
    <row r="17" spans="1:8" x14ac:dyDescent="0.2">
      <c r="A17" s="71" t="s">
        <v>230</v>
      </c>
      <c r="B17" s="71" t="s">
        <v>231</v>
      </c>
      <c r="C17" s="72">
        <v>13600</v>
      </c>
      <c r="D17" s="73">
        <v>918873.64</v>
      </c>
      <c r="E17" s="71" t="s">
        <v>20</v>
      </c>
      <c r="F17" s="73">
        <v>90.173953999999995</v>
      </c>
      <c r="G17" s="73">
        <v>1226365.77</v>
      </c>
      <c r="H17" s="71" t="s">
        <v>35</v>
      </c>
    </row>
    <row r="18" spans="1:8" x14ac:dyDescent="0.2">
      <c r="A18" s="71" t="s">
        <v>221</v>
      </c>
      <c r="B18" s="71" t="s">
        <v>222</v>
      </c>
      <c r="C18" s="72">
        <v>40885</v>
      </c>
      <c r="D18" s="73">
        <v>1351842.11</v>
      </c>
      <c r="E18" s="71" t="s">
        <v>35</v>
      </c>
      <c r="F18" s="73">
        <v>38.15</v>
      </c>
      <c r="G18" s="73">
        <v>1559762.75</v>
      </c>
      <c r="H18" s="71" t="s">
        <v>35</v>
      </c>
    </row>
    <row r="19" spans="1:8" x14ac:dyDescent="0.2">
      <c r="A19" s="71" t="s">
        <v>237</v>
      </c>
      <c r="B19" s="71" t="s">
        <v>238</v>
      </c>
      <c r="C19" s="72">
        <v>12661</v>
      </c>
      <c r="D19" s="73">
        <v>857822.5</v>
      </c>
      <c r="E19" s="71" t="s">
        <v>35</v>
      </c>
      <c r="F19" s="73">
        <v>99.76</v>
      </c>
      <c r="G19" s="73">
        <v>1263061.3600000001</v>
      </c>
      <c r="H19" s="71" t="s">
        <v>35</v>
      </c>
    </row>
    <row r="20" spans="1:8" x14ac:dyDescent="0.2">
      <c r="A20" s="71" t="s">
        <v>241</v>
      </c>
      <c r="B20" s="71" t="s">
        <v>242</v>
      </c>
      <c r="C20" s="72">
        <v>29596</v>
      </c>
      <c r="D20" s="73">
        <v>673778.04</v>
      </c>
      <c r="E20" s="71" t="s">
        <v>35</v>
      </c>
      <c r="F20" s="73">
        <v>31.51</v>
      </c>
      <c r="G20" s="73">
        <v>932569.96</v>
      </c>
      <c r="H20" s="71" t="s">
        <v>35</v>
      </c>
    </row>
    <row r="21" spans="1:8" x14ac:dyDescent="0.2">
      <c r="A21" s="71" t="s">
        <v>168</v>
      </c>
      <c r="B21" s="71" t="s">
        <v>169</v>
      </c>
      <c r="C21" s="72">
        <v>27647</v>
      </c>
      <c r="D21" s="73">
        <v>1367701.97</v>
      </c>
      <c r="E21" s="71" t="s">
        <v>35</v>
      </c>
      <c r="F21" s="73">
        <v>57.64</v>
      </c>
      <c r="G21" s="73">
        <v>1593573.08</v>
      </c>
      <c r="H21" s="71" t="s">
        <v>35</v>
      </c>
    </row>
    <row r="22" spans="1:8" x14ac:dyDescent="0.2">
      <c r="A22" s="71" t="s">
        <v>209</v>
      </c>
      <c r="B22" s="71" t="s">
        <v>210</v>
      </c>
      <c r="C22" s="72">
        <v>18608.61</v>
      </c>
      <c r="D22" s="73">
        <v>24609.41</v>
      </c>
      <c r="E22" s="71" t="s">
        <v>210</v>
      </c>
      <c r="F22" s="73">
        <v>1.4028</v>
      </c>
      <c r="G22" s="73">
        <v>26104.16</v>
      </c>
      <c r="H22" s="71" t="s">
        <v>35</v>
      </c>
    </row>
    <row r="23" spans="1:8" x14ac:dyDescent="0.2">
      <c r="A23" s="71" t="s">
        <v>233</v>
      </c>
      <c r="B23" s="71" t="s">
        <v>234</v>
      </c>
      <c r="C23" s="72">
        <v>10100</v>
      </c>
      <c r="D23" s="73">
        <v>946033</v>
      </c>
      <c r="E23" s="71" t="s">
        <v>35</v>
      </c>
      <c r="F23" s="73">
        <v>105.16</v>
      </c>
      <c r="G23" s="73">
        <v>1062116</v>
      </c>
      <c r="H23" s="71" t="s">
        <v>35</v>
      </c>
    </row>
    <row r="24" spans="1:8" x14ac:dyDescent="0.2">
      <c r="A24" s="71" t="s">
        <v>195</v>
      </c>
      <c r="B24" s="71" t="s">
        <v>196</v>
      </c>
      <c r="C24" s="72">
        <v>41226</v>
      </c>
      <c r="D24" s="73">
        <v>1340484.27</v>
      </c>
      <c r="E24" s="71" t="s">
        <v>35</v>
      </c>
      <c r="F24" s="73">
        <v>48.34</v>
      </c>
      <c r="G24" s="73">
        <v>1992864.84</v>
      </c>
      <c r="H24" s="71" t="s">
        <v>35</v>
      </c>
    </row>
    <row r="25" spans="1:8" x14ac:dyDescent="0.2">
      <c r="A25" s="71" t="s">
        <v>199</v>
      </c>
      <c r="B25" s="71" t="s">
        <v>200</v>
      </c>
      <c r="C25" s="72">
        <v>55380</v>
      </c>
      <c r="D25" s="73">
        <v>1005156.67</v>
      </c>
      <c r="E25" s="71" t="s">
        <v>35</v>
      </c>
      <c r="F25" s="73">
        <v>13.98</v>
      </c>
      <c r="G25" s="73">
        <v>774212.4</v>
      </c>
      <c r="H25" s="71" t="s">
        <v>35</v>
      </c>
    </row>
    <row r="26" spans="1:8" x14ac:dyDescent="0.2">
      <c r="A26" s="71" t="s">
        <v>225</v>
      </c>
      <c r="B26" s="71" t="s">
        <v>226</v>
      </c>
      <c r="C26" s="72">
        <v>18000</v>
      </c>
      <c r="D26" s="73">
        <v>946195.59</v>
      </c>
      <c r="E26" s="71" t="s">
        <v>227</v>
      </c>
      <c r="F26" s="73">
        <v>61.340851999999998</v>
      </c>
      <c r="G26" s="73">
        <v>1104135.3400000001</v>
      </c>
      <c r="H26" s="71" t="s">
        <v>35</v>
      </c>
    </row>
    <row r="27" spans="1:8" x14ac:dyDescent="0.2">
      <c r="A27" s="71" t="s">
        <v>275</v>
      </c>
      <c r="B27" s="71" t="s">
        <v>276</v>
      </c>
      <c r="C27" s="72">
        <v>16274</v>
      </c>
      <c r="D27" s="73">
        <v>1279439.1299999999</v>
      </c>
      <c r="E27" s="71" t="s">
        <v>35</v>
      </c>
      <c r="F27" s="73">
        <v>118.14</v>
      </c>
      <c r="G27" s="73">
        <v>1922610.36</v>
      </c>
      <c r="H27" s="71" t="s">
        <v>35</v>
      </c>
    </row>
    <row r="28" spans="1:8" x14ac:dyDescent="0.2">
      <c r="A28" s="71" t="s">
        <v>303</v>
      </c>
      <c r="B28" s="71" t="s">
        <v>278</v>
      </c>
      <c r="C28" s="72">
        <v>45023</v>
      </c>
      <c r="D28" s="73">
        <v>976427.14</v>
      </c>
      <c r="E28" s="71" t="s">
        <v>35</v>
      </c>
      <c r="F28" s="73">
        <v>19.234999999999999</v>
      </c>
      <c r="G28" s="73">
        <v>866017.41</v>
      </c>
      <c r="H28" s="71" t="s">
        <v>35</v>
      </c>
    </row>
    <row r="29" spans="1:8" x14ac:dyDescent="0.2">
      <c r="A29" s="71" t="s">
        <v>185</v>
      </c>
      <c r="B29" s="71" t="s">
        <v>186</v>
      </c>
      <c r="C29" s="72">
        <v>43721</v>
      </c>
      <c r="D29" s="73">
        <v>951816.56</v>
      </c>
      <c r="E29" s="71" t="s">
        <v>19</v>
      </c>
      <c r="F29" s="73">
        <v>23.668472000000001</v>
      </c>
      <c r="G29" s="73">
        <v>1034809.26</v>
      </c>
      <c r="H29" s="71" t="s">
        <v>35</v>
      </c>
    </row>
    <row r="30" spans="1:8" x14ac:dyDescent="0.2">
      <c r="A30" s="71" t="s">
        <v>211</v>
      </c>
      <c r="B30" s="71" t="s">
        <v>20</v>
      </c>
      <c r="C30" s="72">
        <v>17216077</v>
      </c>
      <c r="D30" s="73">
        <v>154945.98000000001</v>
      </c>
      <c r="E30" s="71" t="s">
        <v>20</v>
      </c>
      <c r="F30" s="73">
        <v>9.4029999999999999E-3</v>
      </c>
      <c r="G30" s="73">
        <v>161881.31</v>
      </c>
      <c r="H30" s="71" t="s">
        <v>35</v>
      </c>
    </row>
    <row r="31" spans="1:8" x14ac:dyDescent="0.2">
      <c r="A31" s="71" t="s">
        <v>191</v>
      </c>
      <c r="B31" s="71" t="s">
        <v>192</v>
      </c>
      <c r="C31" s="72">
        <v>22900</v>
      </c>
      <c r="D31" s="73">
        <v>799104.8</v>
      </c>
      <c r="E31" s="71" t="s">
        <v>20</v>
      </c>
      <c r="F31" s="73">
        <v>48.895156999999998</v>
      </c>
      <c r="G31" s="73">
        <v>1119699.1100000001</v>
      </c>
      <c r="H31" s="71" t="s">
        <v>35</v>
      </c>
    </row>
    <row r="32" spans="1:8" x14ac:dyDescent="0.2">
      <c r="A32" s="71" t="s">
        <v>232</v>
      </c>
      <c r="B32" s="71" t="s">
        <v>35</v>
      </c>
      <c r="C32" s="72">
        <v>-513.96</v>
      </c>
      <c r="D32" s="73">
        <v>-513.96</v>
      </c>
      <c r="E32" s="71" t="s">
        <v>35</v>
      </c>
      <c r="F32" s="73">
        <v>1</v>
      </c>
      <c r="G32" s="73">
        <v>-513.96</v>
      </c>
      <c r="H32" s="71" t="s">
        <v>35</v>
      </c>
    </row>
    <row r="33" spans="1:8" x14ac:dyDescent="0.2">
      <c r="A33" s="71" t="s">
        <v>248</v>
      </c>
      <c r="B33" s="71" t="s">
        <v>249</v>
      </c>
      <c r="C33" s="72">
        <v>6300</v>
      </c>
      <c r="D33" s="73">
        <v>953629.32</v>
      </c>
      <c r="E33" s="71" t="s">
        <v>227</v>
      </c>
      <c r="F33" s="73">
        <v>152.56892199999999</v>
      </c>
      <c r="G33" s="73">
        <v>961184.21</v>
      </c>
      <c r="H33" s="71" t="s">
        <v>35</v>
      </c>
    </row>
    <row r="34" spans="1:8" x14ac:dyDescent="0.2">
      <c r="A34" s="71" t="s">
        <v>197</v>
      </c>
      <c r="B34" s="71" t="s">
        <v>198</v>
      </c>
      <c r="C34" s="72">
        <v>101063</v>
      </c>
      <c r="D34" s="73">
        <v>1101666.3700000001</v>
      </c>
      <c r="E34" s="71" t="s">
        <v>35</v>
      </c>
      <c r="F34" s="73">
        <v>11</v>
      </c>
      <c r="G34" s="73">
        <v>1111693</v>
      </c>
      <c r="H34" s="71" t="s">
        <v>35</v>
      </c>
    </row>
    <row r="35" spans="1:8" x14ac:dyDescent="0.2">
      <c r="A35" s="71" t="s">
        <v>254</v>
      </c>
      <c r="B35" s="71" t="s">
        <v>255</v>
      </c>
      <c r="C35" s="72">
        <v>22463</v>
      </c>
      <c r="D35" s="73">
        <v>1625671.05</v>
      </c>
      <c r="E35" s="71" t="s">
        <v>19</v>
      </c>
      <c r="F35" s="73">
        <v>80.383025000000004</v>
      </c>
      <c r="G35" s="73">
        <v>1805643.88</v>
      </c>
      <c r="H35" s="71" t="s">
        <v>35</v>
      </c>
    </row>
    <row r="36" spans="1:8" x14ac:dyDescent="0.2">
      <c r="A36" s="71" t="s">
        <v>308</v>
      </c>
      <c r="B36" s="71" t="s">
        <v>309</v>
      </c>
      <c r="C36" s="72">
        <v>6000</v>
      </c>
      <c r="D36" s="73">
        <v>125800.2</v>
      </c>
      <c r="E36" s="71" t="s">
        <v>35</v>
      </c>
      <c r="F36" s="73">
        <v>20.11</v>
      </c>
      <c r="G36" s="73">
        <v>120660</v>
      </c>
      <c r="H36" s="71" t="s">
        <v>35</v>
      </c>
    </row>
    <row r="37" spans="1:8" x14ac:dyDescent="0.2">
      <c r="A37" s="71" t="s">
        <v>181</v>
      </c>
      <c r="B37" s="71" t="s">
        <v>182</v>
      </c>
      <c r="C37" s="72">
        <v>50445</v>
      </c>
      <c r="D37" s="73">
        <v>865596.57</v>
      </c>
      <c r="E37" s="71" t="s">
        <v>35</v>
      </c>
      <c r="F37" s="73">
        <v>21.2</v>
      </c>
      <c r="G37" s="73">
        <v>1069434</v>
      </c>
      <c r="H37" s="71" t="s">
        <v>35</v>
      </c>
    </row>
    <row r="38" spans="1:8" x14ac:dyDescent="0.2">
      <c r="A38" s="71" t="s">
        <v>189</v>
      </c>
      <c r="B38" s="71" t="s">
        <v>190</v>
      </c>
      <c r="C38" s="72">
        <v>69969</v>
      </c>
      <c r="D38" s="73">
        <v>1499138.25</v>
      </c>
      <c r="E38" s="71" t="s">
        <v>35</v>
      </c>
      <c r="F38" s="73">
        <v>19.260000000000002</v>
      </c>
      <c r="G38" s="73">
        <v>1347602.94</v>
      </c>
      <c r="H38" s="71" t="s">
        <v>35</v>
      </c>
    </row>
    <row r="39" spans="1:8" x14ac:dyDescent="0.2">
      <c r="A39" s="71" t="s">
        <v>243</v>
      </c>
      <c r="B39" s="71" t="s">
        <v>244</v>
      </c>
      <c r="C39" s="72">
        <v>22414</v>
      </c>
      <c r="D39" s="73">
        <v>412838.96</v>
      </c>
      <c r="E39" s="71" t="s">
        <v>35</v>
      </c>
      <c r="F39" s="73">
        <v>26.984999999999999</v>
      </c>
      <c r="G39" s="73">
        <v>604841.79</v>
      </c>
      <c r="H39" s="71" t="s">
        <v>35</v>
      </c>
    </row>
    <row r="40" spans="1:8" x14ac:dyDescent="0.2">
      <c r="A40" s="71" t="s">
        <v>212</v>
      </c>
      <c r="B40" s="71" t="s">
        <v>213</v>
      </c>
      <c r="C40" s="72">
        <v>785422.88</v>
      </c>
      <c r="D40" s="73">
        <v>91267.39</v>
      </c>
      <c r="E40" s="71" t="s">
        <v>213</v>
      </c>
      <c r="F40" s="73">
        <v>0.119406</v>
      </c>
      <c r="G40" s="73">
        <v>93784.08</v>
      </c>
      <c r="H40" s="71" t="s">
        <v>35</v>
      </c>
    </row>
    <row r="41" spans="1:8" x14ac:dyDescent="0.2">
      <c r="A41" s="71" t="s">
        <v>193</v>
      </c>
      <c r="B41" s="71" t="s">
        <v>194</v>
      </c>
      <c r="C41" s="72">
        <v>95122</v>
      </c>
      <c r="D41" s="73">
        <v>922586.01</v>
      </c>
      <c r="E41" s="71" t="s">
        <v>35</v>
      </c>
      <c r="F41" s="73">
        <v>22.29</v>
      </c>
      <c r="G41" s="73">
        <v>2120269.38</v>
      </c>
      <c r="H41" s="71" t="s">
        <v>35</v>
      </c>
    </row>
    <row r="42" spans="1:8" x14ac:dyDescent="0.2">
      <c r="A42" s="71" t="s">
        <v>266</v>
      </c>
      <c r="B42" s="71" t="s">
        <v>267</v>
      </c>
      <c r="C42" s="72">
        <v>53517</v>
      </c>
      <c r="D42" s="73">
        <v>1304906.05</v>
      </c>
      <c r="E42" s="71" t="s">
        <v>35</v>
      </c>
      <c r="F42" s="73">
        <v>36.729999999999997</v>
      </c>
      <c r="G42" s="73">
        <v>1965679.41</v>
      </c>
      <c r="H42" s="71" t="s">
        <v>35</v>
      </c>
    </row>
    <row r="43" spans="1:8" x14ac:dyDescent="0.2">
      <c r="A43" s="71" t="s">
        <v>239</v>
      </c>
      <c r="B43" s="71" t="s">
        <v>240</v>
      </c>
      <c r="C43" s="72">
        <v>77692</v>
      </c>
      <c r="D43" s="73">
        <v>615186.98</v>
      </c>
      <c r="E43" s="71" t="s">
        <v>35</v>
      </c>
      <c r="F43" s="73">
        <v>23.5</v>
      </c>
      <c r="G43" s="73">
        <v>1825762</v>
      </c>
      <c r="H43" s="71" t="s">
        <v>35</v>
      </c>
    </row>
    <row r="44" spans="1:8" x14ac:dyDescent="0.2">
      <c r="A44" s="71" t="s">
        <v>305</v>
      </c>
      <c r="B44" s="71" t="s">
        <v>277</v>
      </c>
      <c r="C44" s="72">
        <v>77042</v>
      </c>
      <c r="D44" s="73">
        <v>827053</v>
      </c>
      <c r="E44" s="71" t="s">
        <v>35</v>
      </c>
      <c r="F44" s="73">
        <v>12.44</v>
      </c>
      <c r="G44" s="73">
        <v>958402.48</v>
      </c>
      <c r="H44" s="71" t="s">
        <v>35</v>
      </c>
    </row>
    <row r="45" spans="1:8" x14ac:dyDescent="0.2">
      <c r="A45" s="71" t="s">
        <v>201</v>
      </c>
      <c r="B45" s="71" t="s">
        <v>202</v>
      </c>
      <c r="C45" s="72">
        <v>23370</v>
      </c>
      <c r="D45" s="73">
        <v>1045365.85</v>
      </c>
      <c r="E45" s="71" t="s">
        <v>35</v>
      </c>
      <c r="F45" s="73">
        <v>61.21</v>
      </c>
      <c r="G45" s="73">
        <v>1430477.7</v>
      </c>
      <c r="H45" s="71" t="s">
        <v>35</v>
      </c>
    </row>
    <row r="46" spans="1:8" x14ac:dyDescent="0.2">
      <c r="A46" s="71" t="s">
        <v>270</v>
      </c>
      <c r="B46" s="71" t="s">
        <v>271</v>
      </c>
      <c r="C46" s="72">
        <v>13944</v>
      </c>
      <c r="D46" s="73">
        <v>1367877.11</v>
      </c>
      <c r="E46" s="71" t="s">
        <v>35</v>
      </c>
      <c r="F46" s="73">
        <v>121.57</v>
      </c>
      <c r="G46" s="73">
        <v>1695172.08</v>
      </c>
      <c r="H46" s="71" t="s">
        <v>35</v>
      </c>
    </row>
    <row r="47" spans="1:8" x14ac:dyDescent="0.2">
      <c r="A47" s="71" t="s">
        <v>272</v>
      </c>
      <c r="B47" s="71" t="s">
        <v>180</v>
      </c>
      <c r="C47" s="72">
        <v>14756.21</v>
      </c>
      <c r="D47" s="73">
        <v>11504.3</v>
      </c>
      <c r="E47" s="71" t="s">
        <v>180</v>
      </c>
      <c r="F47" s="73">
        <v>0.76705000000000001</v>
      </c>
      <c r="G47" s="73">
        <v>11318.75</v>
      </c>
      <c r="H47" s="71" t="s">
        <v>35</v>
      </c>
    </row>
    <row r="48" spans="1:8" x14ac:dyDescent="0.2">
      <c r="A48" s="71" t="s">
        <v>273</v>
      </c>
      <c r="B48" s="71" t="s">
        <v>274</v>
      </c>
      <c r="C48" s="72">
        <v>31924</v>
      </c>
      <c r="D48" s="73">
        <v>748801.18</v>
      </c>
      <c r="E48" s="71" t="s">
        <v>213</v>
      </c>
      <c r="F48" s="73">
        <v>22.328890999999999</v>
      </c>
      <c r="G48" s="73">
        <v>712827.53</v>
      </c>
      <c r="H48" s="71" t="s">
        <v>35</v>
      </c>
    </row>
    <row r="49" spans="1:8" x14ac:dyDescent="0.2">
      <c r="A49" s="71" t="s">
        <v>214</v>
      </c>
      <c r="B49" s="71" t="s">
        <v>215</v>
      </c>
      <c r="C49" s="72">
        <v>11344</v>
      </c>
      <c r="D49" s="73">
        <v>970135.78</v>
      </c>
      <c r="E49" s="71" t="s">
        <v>19</v>
      </c>
      <c r="F49" s="73">
        <v>135.775488</v>
      </c>
      <c r="G49" s="73">
        <v>1540237.14</v>
      </c>
      <c r="H49" s="71" t="s">
        <v>35</v>
      </c>
    </row>
    <row r="50" spans="1:8" x14ac:dyDescent="0.2">
      <c r="A50" s="71" t="s">
        <v>246</v>
      </c>
      <c r="B50" s="71" t="s">
        <v>247</v>
      </c>
      <c r="C50" s="72">
        <v>13900</v>
      </c>
      <c r="D50" s="73">
        <v>519934.8</v>
      </c>
      <c r="E50" s="71" t="s">
        <v>20</v>
      </c>
      <c r="F50" s="73">
        <v>43.479078999999999</v>
      </c>
      <c r="G50" s="73">
        <v>604359.18999999994</v>
      </c>
      <c r="H50" s="71" t="s">
        <v>35</v>
      </c>
    </row>
    <row r="51" spans="1:8" x14ac:dyDescent="0.2">
      <c r="A51" s="71" t="s">
        <v>218</v>
      </c>
      <c r="B51" s="71" t="s">
        <v>19</v>
      </c>
      <c r="C51" s="72">
        <v>80785.05</v>
      </c>
      <c r="D51" s="73">
        <v>90873.94</v>
      </c>
      <c r="E51" s="71" t="s">
        <v>19</v>
      </c>
      <c r="F51" s="73">
        <v>1.2298500000000001</v>
      </c>
      <c r="G51" s="73">
        <v>99353.53</v>
      </c>
      <c r="H51" s="71" t="s">
        <v>35</v>
      </c>
    </row>
    <row r="52" spans="1:8" x14ac:dyDescent="0.2">
      <c r="A52" s="71" t="s">
        <v>219</v>
      </c>
      <c r="B52" s="71" t="s">
        <v>220</v>
      </c>
      <c r="C52" s="72">
        <v>13734</v>
      </c>
      <c r="D52" s="73">
        <v>1154331.31</v>
      </c>
      <c r="E52" s="71" t="s">
        <v>35</v>
      </c>
      <c r="F52" s="73">
        <v>99.34</v>
      </c>
      <c r="G52" s="73">
        <v>1364335.56</v>
      </c>
      <c r="H52" s="71" t="s">
        <v>35</v>
      </c>
    </row>
    <row r="53" spans="1:8" x14ac:dyDescent="0.2">
      <c r="A53" s="71" t="s">
        <v>268</v>
      </c>
      <c r="B53" s="71" t="s">
        <v>269</v>
      </c>
      <c r="C53" s="72">
        <v>135719</v>
      </c>
      <c r="D53" s="73">
        <v>883705.23</v>
      </c>
      <c r="E53" s="71" t="s">
        <v>35</v>
      </c>
      <c r="F53" s="73">
        <v>6.4</v>
      </c>
      <c r="G53" s="73">
        <v>868601.6</v>
      </c>
      <c r="H53" s="71" t="s">
        <v>35</v>
      </c>
    </row>
    <row r="54" spans="1:8" x14ac:dyDescent="0.2">
      <c r="A54" s="71" t="s">
        <v>223</v>
      </c>
      <c r="B54" s="71" t="s">
        <v>224</v>
      </c>
      <c r="C54" s="72">
        <v>39861</v>
      </c>
      <c r="D54" s="73">
        <v>1188218.53</v>
      </c>
      <c r="E54" s="71" t="s">
        <v>210</v>
      </c>
      <c r="F54" s="73">
        <v>29.388660000000002</v>
      </c>
      <c r="G54" s="73">
        <v>1171461.3700000001</v>
      </c>
      <c r="H54" s="71" t="s">
        <v>35</v>
      </c>
    </row>
    <row r="55" spans="1:8" x14ac:dyDescent="0.2">
      <c r="A55" s="71" t="s">
        <v>203</v>
      </c>
      <c r="B55" s="71" t="s">
        <v>204</v>
      </c>
      <c r="C55" s="72">
        <v>20628</v>
      </c>
      <c r="D55" s="73">
        <v>1236741.32</v>
      </c>
      <c r="E55" s="71" t="s">
        <v>19</v>
      </c>
      <c r="F55" s="73">
        <v>65.969177000000002</v>
      </c>
      <c r="G55" s="73">
        <v>1360812.19</v>
      </c>
      <c r="H55" s="71" t="s">
        <v>35</v>
      </c>
    </row>
    <row r="56" spans="1:8" x14ac:dyDescent="0.2">
      <c r="A56" s="71" t="s">
        <v>260</v>
      </c>
      <c r="B56" s="71" t="s">
        <v>261</v>
      </c>
      <c r="C56" s="72">
        <v>31352</v>
      </c>
      <c r="D56" s="73">
        <v>1375667.66</v>
      </c>
      <c r="E56" s="71" t="s">
        <v>35</v>
      </c>
      <c r="F56" s="73">
        <v>39.01</v>
      </c>
      <c r="G56" s="73">
        <v>1223041.52</v>
      </c>
      <c r="H56" s="71" t="s">
        <v>35</v>
      </c>
    </row>
    <row r="57" spans="1:8" x14ac:dyDescent="0.2">
      <c r="A57" s="71" t="s">
        <v>183</v>
      </c>
      <c r="B57" s="71" t="s">
        <v>184</v>
      </c>
      <c r="C57" s="72">
        <v>20440</v>
      </c>
      <c r="D57" s="73">
        <v>369777.43</v>
      </c>
      <c r="E57" s="71" t="s">
        <v>35</v>
      </c>
      <c r="F57" s="73">
        <v>20.4725</v>
      </c>
      <c r="G57" s="73">
        <v>418457.9</v>
      </c>
      <c r="H57" s="71" t="s">
        <v>35</v>
      </c>
    </row>
    <row r="58" spans="1:8" x14ac:dyDescent="0.2">
      <c r="A58" s="71" t="s">
        <v>205</v>
      </c>
      <c r="B58" s="71" t="s">
        <v>206</v>
      </c>
      <c r="C58" s="72">
        <v>26789</v>
      </c>
      <c r="D58" s="73">
        <v>470215.13</v>
      </c>
      <c r="E58" s="71" t="s">
        <v>35</v>
      </c>
      <c r="F58" s="73">
        <v>25.76</v>
      </c>
      <c r="G58" s="73">
        <v>690084.64</v>
      </c>
      <c r="H58" s="71" t="s">
        <v>35</v>
      </c>
    </row>
    <row r="59" spans="1:8" x14ac:dyDescent="0.2">
      <c r="A59" s="71" t="s">
        <v>172</v>
      </c>
      <c r="B59" s="71" t="s">
        <v>173</v>
      </c>
      <c r="C59" s="72">
        <v>118000</v>
      </c>
      <c r="D59" s="73">
        <v>956401.03</v>
      </c>
      <c r="E59" s="71" t="s">
        <v>20</v>
      </c>
      <c r="F59" s="73">
        <v>13.154678000000001</v>
      </c>
      <c r="G59" s="73">
        <v>1552252</v>
      </c>
      <c r="H59" s="71" t="s">
        <v>35</v>
      </c>
    </row>
    <row r="60" spans="1:8" x14ac:dyDescent="0.2">
      <c r="A60" s="71" t="s">
        <v>262</v>
      </c>
      <c r="B60" s="71" t="s">
        <v>263</v>
      </c>
      <c r="C60" s="72">
        <v>106129</v>
      </c>
      <c r="D60" s="73">
        <v>1249514.17</v>
      </c>
      <c r="E60" s="71" t="s">
        <v>180</v>
      </c>
      <c r="F60" s="73">
        <v>10.869097999999999</v>
      </c>
      <c r="G60" s="73">
        <v>1153526.54</v>
      </c>
      <c r="H60" s="71" t="s">
        <v>35</v>
      </c>
    </row>
    <row r="61" spans="1:8" x14ac:dyDescent="0.2">
      <c r="A61" s="71" t="s">
        <v>174</v>
      </c>
      <c r="B61" s="71" t="s">
        <v>175</v>
      </c>
      <c r="C61" s="72">
        <v>17000</v>
      </c>
      <c r="D61" s="73">
        <v>1532911.37</v>
      </c>
      <c r="E61" s="71" t="s">
        <v>20</v>
      </c>
      <c r="F61" s="73">
        <v>154.113775</v>
      </c>
      <c r="G61" s="73">
        <v>2619934.1800000002</v>
      </c>
      <c r="H61" s="71" t="s">
        <v>35</v>
      </c>
    </row>
    <row r="62" spans="1:8" x14ac:dyDescent="0.2">
      <c r="A62" s="71" t="s">
        <v>264</v>
      </c>
      <c r="B62" s="71" t="s">
        <v>265</v>
      </c>
      <c r="C62" s="72">
        <v>6754</v>
      </c>
      <c r="D62" s="73">
        <v>1211163.8600000001</v>
      </c>
      <c r="E62" s="71" t="s">
        <v>227</v>
      </c>
      <c r="F62" s="73">
        <v>235.17126099999999</v>
      </c>
      <c r="G62" s="73">
        <v>1588346.7</v>
      </c>
      <c r="H62" s="71" t="s">
        <v>35</v>
      </c>
    </row>
    <row r="63" spans="1:8" x14ac:dyDescent="0.2">
      <c r="A63" s="71" t="s">
        <v>178</v>
      </c>
      <c r="B63" s="71" t="s">
        <v>179</v>
      </c>
      <c r="C63" s="72">
        <v>59863</v>
      </c>
      <c r="D63" s="73">
        <v>515852.82</v>
      </c>
      <c r="E63" s="71" t="s">
        <v>180</v>
      </c>
      <c r="F63" s="73">
        <v>12.932463</v>
      </c>
      <c r="G63" s="73">
        <v>774176.02</v>
      </c>
      <c r="H63" s="71" t="s">
        <v>35</v>
      </c>
    </row>
    <row r="64" spans="1:8" x14ac:dyDescent="0.2">
      <c r="A64" s="58"/>
      <c r="B64" s="59"/>
      <c r="C64" s="57"/>
      <c r="D64" s="59"/>
      <c r="E64" s="59"/>
      <c r="F64" s="57"/>
    </row>
    <row r="65" spans="1:6" x14ac:dyDescent="0.2">
      <c r="A65" s="58"/>
      <c r="B65" s="59"/>
      <c r="C65" s="57"/>
      <c r="D65" s="59"/>
      <c r="E65" s="59"/>
      <c r="F65" s="57"/>
    </row>
    <row r="66" spans="1:6" x14ac:dyDescent="0.2">
      <c r="A66" s="54"/>
      <c r="B66" s="55"/>
      <c r="C66" s="53"/>
      <c r="D66" s="55"/>
      <c r="E66" s="55"/>
      <c r="F66" s="53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26"/>
  <sheetViews>
    <sheetView zoomScale="90" zoomScaleNormal="90" workbookViewId="0">
      <selection activeCell="H26" sqref="H26"/>
    </sheetView>
  </sheetViews>
  <sheetFormatPr defaultRowHeight="12.75" x14ac:dyDescent="0.2"/>
  <cols>
    <col min="1" max="1" width="58.5703125" customWidth="1"/>
    <col min="2" max="2" width="16.42578125" customWidth="1"/>
    <col min="3" max="3" width="25.85546875" customWidth="1"/>
    <col min="4" max="4" width="14.42578125" customWidth="1"/>
    <col min="5" max="5" width="5.85546875" customWidth="1"/>
    <col min="6" max="6" width="18.42578125" customWidth="1"/>
    <col min="7" max="7" width="19.5703125" customWidth="1"/>
    <col min="8" max="8" width="27.7109375" customWidth="1"/>
    <col min="9" max="9" width="30.140625" customWidth="1"/>
    <col min="10" max="10" width="20.85546875" customWidth="1"/>
    <col min="11" max="11" width="24.85546875" customWidth="1"/>
    <col min="12" max="12" width="24.140625" customWidth="1"/>
    <col min="13" max="13" width="22.7109375" customWidth="1"/>
    <col min="14" max="14" width="16.140625" customWidth="1"/>
    <col min="15" max="15" width="14" customWidth="1"/>
  </cols>
  <sheetData>
    <row r="1" spans="1:15" x14ac:dyDescent="0.2">
      <c r="A1" s="74" t="s">
        <v>279</v>
      </c>
      <c r="B1" s="74" t="s">
        <v>157</v>
      </c>
      <c r="C1" s="75" t="s">
        <v>280</v>
      </c>
      <c r="D1" s="76" t="s">
        <v>281</v>
      </c>
      <c r="E1" s="74" t="s">
        <v>0</v>
      </c>
      <c r="F1" s="74" t="s">
        <v>282</v>
      </c>
      <c r="G1" s="75" t="s">
        <v>158</v>
      </c>
      <c r="H1" s="75" t="s">
        <v>283</v>
      </c>
      <c r="I1" s="75" t="s">
        <v>284</v>
      </c>
      <c r="J1" s="75" t="s">
        <v>285</v>
      </c>
      <c r="K1" s="75" t="s">
        <v>286</v>
      </c>
      <c r="L1" s="75" t="s">
        <v>287</v>
      </c>
      <c r="M1" s="74" t="s">
        <v>288</v>
      </c>
      <c r="N1" s="75" t="s">
        <v>289</v>
      </c>
      <c r="O1" s="74" t="s">
        <v>290</v>
      </c>
    </row>
    <row r="2" spans="1:15" x14ac:dyDescent="0.2">
      <c r="A2" s="77" t="s">
        <v>295</v>
      </c>
      <c r="B2" s="77" t="s">
        <v>244</v>
      </c>
      <c r="C2" s="78">
        <v>0.23161599999999999</v>
      </c>
      <c r="D2" s="79">
        <v>42794</v>
      </c>
      <c r="E2" s="77" t="s">
        <v>292</v>
      </c>
      <c r="F2" s="77" t="s">
        <v>293</v>
      </c>
      <c r="G2" s="80">
        <v>0</v>
      </c>
      <c r="H2" s="81">
        <v>0</v>
      </c>
      <c r="I2" s="81">
        <v>0</v>
      </c>
      <c r="J2" s="81">
        <v>0</v>
      </c>
      <c r="K2" s="81">
        <v>0</v>
      </c>
      <c r="L2" s="80">
        <v>0</v>
      </c>
      <c r="M2" s="77" t="s">
        <v>35</v>
      </c>
      <c r="N2" s="82">
        <v>397</v>
      </c>
      <c r="O2" s="77" t="s">
        <v>294</v>
      </c>
    </row>
    <row r="3" spans="1:15" x14ac:dyDescent="0.2">
      <c r="A3" s="77" t="s">
        <v>291</v>
      </c>
      <c r="B3" s="77" t="s">
        <v>194</v>
      </c>
      <c r="C3" s="78">
        <v>0.06</v>
      </c>
      <c r="D3" s="79">
        <v>43186</v>
      </c>
      <c r="E3" s="77" t="s">
        <v>292</v>
      </c>
      <c r="F3" s="77" t="s">
        <v>293</v>
      </c>
      <c r="G3" s="80">
        <v>0</v>
      </c>
      <c r="H3" s="81">
        <v>0</v>
      </c>
      <c r="I3" s="81">
        <v>0</v>
      </c>
      <c r="J3" s="81">
        <v>0</v>
      </c>
      <c r="K3" s="81">
        <v>0</v>
      </c>
      <c r="L3" s="80">
        <v>0</v>
      </c>
      <c r="M3" s="77" t="s">
        <v>35</v>
      </c>
      <c r="N3" s="82">
        <v>5</v>
      </c>
      <c r="O3" s="77" t="s">
        <v>294</v>
      </c>
    </row>
    <row r="4" spans="1:15" x14ac:dyDescent="0.2">
      <c r="A4" s="77" t="s">
        <v>332</v>
      </c>
      <c r="B4" s="77" t="s">
        <v>253</v>
      </c>
      <c r="C4" s="78">
        <v>32</v>
      </c>
      <c r="D4" s="79">
        <v>43280</v>
      </c>
      <c r="E4" s="77" t="s">
        <v>292</v>
      </c>
      <c r="F4" s="77" t="s">
        <v>293</v>
      </c>
      <c r="G4" s="80">
        <v>38400</v>
      </c>
      <c r="H4" s="81">
        <v>11568.99</v>
      </c>
      <c r="I4" s="81">
        <v>0</v>
      </c>
      <c r="J4" s="81">
        <v>11568.99</v>
      </c>
      <c r="K4" s="81">
        <v>0</v>
      </c>
      <c r="L4" s="80">
        <v>0</v>
      </c>
      <c r="M4" s="77" t="s">
        <v>20</v>
      </c>
      <c r="N4" s="82">
        <v>0</v>
      </c>
      <c r="O4" s="77" t="s">
        <v>294</v>
      </c>
    </row>
    <row r="5" spans="1:15" x14ac:dyDescent="0.2">
      <c r="A5" s="77" t="s">
        <v>164</v>
      </c>
      <c r="B5" s="77" t="s">
        <v>165</v>
      </c>
      <c r="C5" s="78">
        <v>2.213E-2</v>
      </c>
      <c r="D5" s="79">
        <v>43191</v>
      </c>
      <c r="E5" s="77" t="s">
        <v>292</v>
      </c>
      <c r="F5" s="77" t="s">
        <v>333</v>
      </c>
      <c r="G5" s="80">
        <v>684316.02</v>
      </c>
      <c r="H5" s="81">
        <v>1041.55</v>
      </c>
      <c r="I5" s="81">
        <v>0</v>
      </c>
      <c r="J5" s="81">
        <v>1041.55</v>
      </c>
      <c r="K5" s="81">
        <v>0</v>
      </c>
      <c r="L5" s="80">
        <v>0</v>
      </c>
      <c r="M5" s="77" t="s">
        <v>35</v>
      </c>
      <c r="N5" s="82">
        <v>0</v>
      </c>
      <c r="O5" s="77" t="s">
        <v>294</v>
      </c>
    </row>
    <row r="6" spans="1:15" x14ac:dyDescent="0.2">
      <c r="A6" s="77" t="s">
        <v>300</v>
      </c>
      <c r="B6" s="77" t="s">
        <v>255</v>
      </c>
      <c r="C6" s="78">
        <v>0.85</v>
      </c>
      <c r="D6" s="79">
        <v>42877</v>
      </c>
      <c r="E6" s="77" t="s">
        <v>292</v>
      </c>
      <c r="F6" s="77" t="s">
        <v>293</v>
      </c>
      <c r="G6" s="80">
        <v>0</v>
      </c>
      <c r="H6" s="81">
        <v>0</v>
      </c>
      <c r="I6" s="81">
        <v>0</v>
      </c>
      <c r="J6" s="81">
        <v>0</v>
      </c>
      <c r="K6" s="81">
        <v>0</v>
      </c>
      <c r="L6" s="80">
        <v>0</v>
      </c>
      <c r="M6" s="77" t="s">
        <v>19</v>
      </c>
      <c r="N6" s="82">
        <v>314</v>
      </c>
      <c r="O6" s="77" t="s">
        <v>294</v>
      </c>
    </row>
    <row r="7" spans="1:15" x14ac:dyDescent="0.2">
      <c r="A7" s="77" t="s">
        <v>313</v>
      </c>
      <c r="B7" s="77" t="s">
        <v>190</v>
      </c>
      <c r="C7" s="78">
        <v>9.8750000000000004E-2</v>
      </c>
      <c r="D7" s="79">
        <v>43187</v>
      </c>
      <c r="E7" s="77" t="s">
        <v>292</v>
      </c>
      <c r="F7" s="77" t="s">
        <v>293</v>
      </c>
      <c r="G7" s="80">
        <v>6700.049</v>
      </c>
      <c r="H7" s="81">
        <v>511.07</v>
      </c>
      <c r="I7" s="81">
        <v>0</v>
      </c>
      <c r="J7" s="81">
        <v>511.07</v>
      </c>
      <c r="K7" s="81">
        <v>0</v>
      </c>
      <c r="L7" s="80">
        <v>0</v>
      </c>
      <c r="M7" s="77" t="s">
        <v>311</v>
      </c>
      <c r="N7" s="82">
        <v>4</v>
      </c>
      <c r="O7" s="77" t="s">
        <v>294</v>
      </c>
    </row>
    <row r="8" spans="1:15" x14ac:dyDescent="0.2">
      <c r="A8" s="77" t="s">
        <v>334</v>
      </c>
      <c r="B8" s="77" t="s">
        <v>173</v>
      </c>
      <c r="C8" s="78">
        <v>14</v>
      </c>
      <c r="D8" s="79">
        <v>43277</v>
      </c>
      <c r="E8" s="77" t="s">
        <v>292</v>
      </c>
      <c r="F8" s="77" t="s">
        <v>293</v>
      </c>
      <c r="G8" s="80">
        <v>118000</v>
      </c>
      <c r="H8" s="81">
        <v>15553.36</v>
      </c>
      <c r="I8" s="81">
        <v>0</v>
      </c>
      <c r="J8" s="81">
        <v>15553.36</v>
      </c>
      <c r="K8" s="81">
        <v>0</v>
      </c>
      <c r="L8" s="80">
        <v>0</v>
      </c>
      <c r="M8" s="77" t="s">
        <v>20</v>
      </c>
      <c r="N8" s="82">
        <v>0</v>
      </c>
      <c r="O8" s="77" t="s">
        <v>294</v>
      </c>
    </row>
    <row r="9" spans="1:15" x14ac:dyDescent="0.2">
      <c r="A9" s="77" t="s">
        <v>335</v>
      </c>
      <c r="B9" s="77" t="s">
        <v>192</v>
      </c>
      <c r="C9" s="78">
        <v>40</v>
      </c>
      <c r="D9" s="79">
        <v>43277</v>
      </c>
      <c r="E9" s="77" t="s">
        <v>292</v>
      </c>
      <c r="F9" s="77" t="s">
        <v>293</v>
      </c>
      <c r="G9" s="80">
        <v>22900</v>
      </c>
      <c r="H9" s="81">
        <v>8624.02</v>
      </c>
      <c r="I9" s="81">
        <v>0</v>
      </c>
      <c r="J9" s="81">
        <v>8624.02</v>
      </c>
      <c r="K9" s="81">
        <v>0</v>
      </c>
      <c r="L9" s="80">
        <v>0</v>
      </c>
      <c r="M9" s="77" t="s">
        <v>20</v>
      </c>
      <c r="N9" s="82">
        <v>0</v>
      </c>
      <c r="O9" s="77" t="s">
        <v>294</v>
      </c>
    </row>
    <row r="10" spans="1:15" x14ac:dyDescent="0.2">
      <c r="A10" s="77" t="s">
        <v>336</v>
      </c>
      <c r="B10" s="77" t="s">
        <v>229</v>
      </c>
      <c r="C10" s="78">
        <v>72</v>
      </c>
      <c r="D10" s="79">
        <v>43277</v>
      </c>
      <c r="E10" s="77" t="s">
        <v>292</v>
      </c>
      <c r="F10" s="77" t="s">
        <v>293</v>
      </c>
      <c r="G10" s="80">
        <v>36100</v>
      </c>
      <c r="H10" s="81">
        <v>24471.119999999999</v>
      </c>
      <c r="I10" s="81">
        <v>0</v>
      </c>
      <c r="J10" s="81">
        <v>24471.119999999999</v>
      </c>
      <c r="K10" s="81">
        <v>0</v>
      </c>
      <c r="L10" s="80">
        <v>0</v>
      </c>
      <c r="M10" s="77" t="s">
        <v>20</v>
      </c>
      <c r="N10" s="82">
        <v>0</v>
      </c>
      <c r="O10" s="77" t="s">
        <v>294</v>
      </c>
    </row>
    <row r="11" spans="1:15" x14ac:dyDescent="0.2">
      <c r="A11" s="77" t="s">
        <v>337</v>
      </c>
      <c r="B11" s="77" t="s">
        <v>231</v>
      </c>
      <c r="C11" s="78">
        <v>70</v>
      </c>
      <c r="D11" s="79">
        <v>43281</v>
      </c>
      <c r="E11" s="77" t="s">
        <v>292</v>
      </c>
      <c r="F11" s="77" t="s">
        <v>293</v>
      </c>
      <c r="G11" s="80">
        <v>13600</v>
      </c>
      <c r="H11" s="81">
        <v>8962.9500000000007</v>
      </c>
      <c r="I11" s="81">
        <v>0</v>
      </c>
      <c r="J11" s="81">
        <v>8962.9500000000007</v>
      </c>
      <c r="K11" s="81">
        <v>0</v>
      </c>
      <c r="L11" s="80">
        <v>0</v>
      </c>
      <c r="M11" s="77" t="s">
        <v>20</v>
      </c>
      <c r="N11" s="82">
        <v>0</v>
      </c>
      <c r="O11" s="77" t="s">
        <v>294</v>
      </c>
    </row>
    <row r="12" spans="1:15" x14ac:dyDescent="0.2">
      <c r="A12" s="77" t="s">
        <v>304</v>
      </c>
      <c r="B12" s="77" t="s">
        <v>267</v>
      </c>
      <c r="C12" s="78">
        <v>0.63414599999999999</v>
      </c>
      <c r="D12" s="79">
        <v>43005</v>
      </c>
      <c r="E12" s="77" t="s">
        <v>292</v>
      </c>
      <c r="F12" s="77" t="s">
        <v>293</v>
      </c>
      <c r="G12" s="80">
        <v>0</v>
      </c>
      <c r="H12" s="81">
        <v>0</v>
      </c>
      <c r="I12" s="81">
        <v>0</v>
      </c>
      <c r="J12" s="81">
        <v>0</v>
      </c>
      <c r="K12" s="81">
        <v>0</v>
      </c>
      <c r="L12" s="80">
        <v>0</v>
      </c>
      <c r="M12" s="77" t="s">
        <v>35</v>
      </c>
      <c r="N12" s="82">
        <v>186</v>
      </c>
      <c r="O12" s="77" t="s">
        <v>294</v>
      </c>
    </row>
    <row r="13" spans="1:15" x14ac:dyDescent="0.2">
      <c r="A13" s="77" t="s">
        <v>338</v>
      </c>
      <c r="B13" s="77" t="s">
        <v>184</v>
      </c>
      <c r="C13" s="78">
        <v>0.69805799999999996</v>
      </c>
      <c r="D13" s="79">
        <v>1</v>
      </c>
      <c r="E13" s="77" t="s">
        <v>292</v>
      </c>
      <c r="F13" s="77" t="s">
        <v>293</v>
      </c>
      <c r="G13" s="80">
        <v>20440</v>
      </c>
      <c r="H13" s="81">
        <v>14268.31</v>
      </c>
      <c r="I13" s="81">
        <v>0</v>
      </c>
      <c r="J13" s="81">
        <v>14268.31</v>
      </c>
      <c r="K13" s="81">
        <v>0</v>
      </c>
      <c r="L13" s="80">
        <v>0</v>
      </c>
      <c r="M13" s="77" t="s">
        <v>35</v>
      </c>
      <c r="N13" s="82">
        <v>0</v>
      </c>
      <c r="O13" s="77" t="s">
        <v>294</v>
      </c>
    </row>
    <row r="14" spans="1:15" x14ac:dyDescent="0.2">
      <c r="A14" s="77" t="s">
        <v>339</v>
      </c>
      <c r="B14" s="77" t="s">
        <v>175</v>
      </c>
      <c r="C14" s="78">
        <v>50</v>
      </c>
      <c r="D14" s="79">
        <v>43277</v>
      </c>
      <c r="E14" s="77" t="s">
        <v>292</v>
      </c>
      <c r="F14" s="77" t="s">
        <v>293</v>
      </c>
      <c r="G14" s="80">
        <v>17000</v>
      </c>
      <c r="H14" s="81">
        <v>8002.64</v>
      </c>
      <c r="I14" s="81">
        <v>0</v>
      </c>
      <c r="J14" s="81">
        <v>8002.64</v>
      </c>
      <c r="K14" s="81">
        <v>0</v>
      </c>
      <c r="L14" s="80">
        <v>0</v>
      </c>
      <c r="M14" s="77" t="s">
        <v>20</v>
      </c>
      <c r="N14" s="82">
        <v>0</v>
      </c>
      <c r="O14" s="77" t="s">
        <v>294</v>
      </c>
    </row>
    <row r="15" spans="1:15" x14ac:dyDescent="0.2">
      <c r="A15" s="77" t="s">
        <v>291</v>
      </c>
      <c r="B15" s="77" t="s">
        <v>194</v>
      </c>
      <c r="C15" s="78">
        <v>0.06</v>
      </c>
      <c r="D15" s="79">
        <v>42732</v>
      </c>
      <c r="E15" s="77" t="s">
        <v>292</v>
      </c>
      <c r="F15" s="77" t="s">
        <v>293</v>
      </c>
      <c r="G15" s="80">
        <v>0</v>
      </c>
      <c r="H15" s="81">
        <v>0</v>
      </c>
      <c r="I15" s="81">
        <v>0</v>
      </c>
      <c r="J15" s="81">
        <v>0</v>
      </c>
      <c r="K15" s="81">
        <v>0</v>
      </c>
      <c r="L15" s="80">
        <v>0</v>
      </c>
      <c r="M15" s="77" t="s">
        <v>35</v>
      </c>
      <c r="N15" s="82">
        <v>459</v>
      </c>
      <c r="O15" s="77" t="s">
        <v>294</v>
      </c>
    </row>
    <row r="16" spans="1:15" x14ac:dyDescent="0.2">
      <c r="A16" s="77" t="s">
        <v>298</v>
      </c>
      <c r="B16" s="77" t="s">
        <v>299</v>
      </c>
      <c r="C16" s="78">
        <v>0.55000000000000004</v>
      </c>
      <c r="D16" s="79">
        <v>42696</v>
      </c>
      <c r="E16" s="77" t="s">
        <v>292</v>
      </c>
      <c r="F16" s="77" t="s">
        <v>293</v>
      </c>
      <c r="G16" s="80">
        <v>0</v>
      </c>
      <c r="H16" s="81">
        <v>0</v>
      </c>
      <c r="I16" s="81">
        <v>0</v>
      </c>
      <c r="J16" s="81">
        <v>0</v>
      </c>
      <c r="K16" s="81">
        <v>0</v>
      </c>
      <c r="L16" s="80">
        <v>0</v>
      </c>
      <c r="M16" s="77" t="s">
        <v>35</v>
      </c>
      <c r="N16" s="82">
        <v>495</v>
      </c>
      <c r="O16" s="77" t="s">
        <v>294</v>
      </c>
    </row>
    <row r="17" spans="1:15" x14ac:dyDescent="0.2">
      <c r="A17" s="77" t="s">
        <v>312</v>
      </c>
      <c r="B17" s="77" t="s">
        <v>263</v>
      </c>
      <c r="C17" s="78">
        <v>0.26169999999999999</v>
      </c>
      <c r="D17" s="79">
        <v>43187</v>
      </c>
      <c r="E17" s="77" t="s">
        <v>292</v>
      </c>
      <c r="F17" s="77" t="s">
        <v>293</v>
      </c>
      <c r="G17" s="80">
        <v>106129</v>
      </c>
      <c r="H17" s="81">
        <v>21687.29</v>
      </c>
      <c r="I17" s="81">
        <v>0</v>
      </c>
      <c r="J17" s="81">
        <v>21687.29</v>
      </c>
      <c r="K17" s="81">
        <v>0</v>
      </c>
      <c r="L17" s="80">
        <v>0</v>
      </c>
      <c r="M17" s="77" t="s">
        <v>180</v>
      </c>
      <c r="N17" s="82">
        <v>4</v>
      </c>
      <c r="O17" s="77" t="s">
        <v>294</v>
      </c>
    </row>
    <row r="18" spans="1:15" x14ac:dyDescent="0.2">
      <c r="A18" s="77" t="s">
        <v>296</v>
      </c>
      <c r="B18" s="77" t="s">
        <v>297</v>
      </c>
      <c r="C18" s="78">
        <v>0.43735099999999999</v>
      </c>
      <c r="D18" s="79">
        <v>42874</v>
      </c>
      <c r="E18" s="77" t="s">
        <v>292</v>
      </c>
      <c r="F18" s="77" t="s">
        <v>293</v>
      </c>
      <c r="G18" s="80">
        <v>0</v>
      </c>
      <c r="H18" s="81">
        <v>0</v>
      </c>
      <c r="I18" s="81">
        <v>0</v>
      </c>
      <c r="J18" s="81">
        <v>0</v>
      </c>
      <c r="K18" s="81">
        <v>0</v>
      </c>
      <c r="L18" s="80">
        <v>0</v>
      </c>
      <c r="M18" s="77" t="s">
        <v>35</v>
      </c>
      <c r="N18" s="82">
        <v>317</v>
      </c>
      <c r="O18" s="77" t="s">
        <v>294</v>
      </c>
    </row>
    <row r="19" spans="1:15" x14ac:dyDescent="0.2">
      <c r="A19" s="77" t="s">
        <v>314</v>
      </c>
      <c r="B19" s="77" t="s">
        <v>179</v>
      </c>
      <c r="C19" s="78">
        <v>1.4999999999999999E-2</v>
      </c>
      <c r="D19" s="79">
        <v>43196</v>
      </c>
      <c r="E19" s="77" t="s">
        <v>292</v>
      </c>
      <c r="F19" s="77" t="s">
        <v>293</v>
      </c>
      <c r="G19" s="80">
        <v>59863</v>
      </c>
      <c r="H19" s="81">
        <v>701.16</v>
      </c>
      <c r="I19" s="81">
        <v>0</v>
      </c>
      <c r="J19" s="81">
        <v>701.16</v>
      </c>
      <c r="K19" s="81">
        <v>0</v>
      </c>
      <c r="L19" s="80">
        <v>0</v>
      </c>
      <c r="M19" s="77" t="s">
        <v>180</v>
      </c>
      <c r="N19" s="82">
        <v>0</v>
      </c>
      <c r="O19" s="77" t="s">
        <v>294</v>
      </c>
    </row>
    <row r="20" spans="1:15" x14ac:dyDescent="0.2">
      <c r="A20" s="77" t="s">
        <v>314</v>
      </c>
      <c r="B20" s="77" t="s">
        <v>179</v>
      </c>
      <c r="C20" s="78">
        <v>0.1125</v>
      </c>
      <c r="D20" s="79">
        <v>43196</v>
      </c>
      <c r="E20" s="77" t="s">
        <v>292</v>
      </c>
      <c r="F20" s="77" t="s">
        <v>293</v>
      </c>
      <c r="G20" s="80">
        <v>59863</v>
      </c>
      <c r="H20" s="81">
        <v>5258.7</v>
      </c>
      <c r="I20" s="81">
        <v>0</v>
      </c>
      <c r="J20" s="81">
        <v>5258.7</v>
      </c>
      <c r="K20" s="81">
        <v>0</v>
      </c>
      <c r="L20" s="80">
        <v>0</v>
      </c>
      <c r="M20" s="77" t="s">
        <v>180</v>
      </c>
      <c r="N20" s="82">
        <v>0</v>
      </c>
      <c r="O20" s="77" t="s">
        <v>294</v>
      </c>
    </row>
    <row r="21" spans="1:15" x14ac:dyDescent="0.2">
      <c r="A21" s="77" t="s">
        <v>291</v>
      </c>
      <c r="B21" s="77" t="s">
        <v>194</v>
      </c>
      <c r="C21" s="78">
        <v>0.06</v>
      </c>
      <c r="D21" s="79">
        <v>42921</v>
      </c>
      <c r="E21" s="77" t="s">
        <v>292</v>
      </c>
      <c r="F21" s="77" t="s">
        <v>293</v>
      </c>
      <c r="G21" s="80">
        <v>0</v>
      </c>
      <c r="H21" s="81">
        <v>0</v>
      </c>
      <c r="I21" s="81">
        <v>0</v>
      </c>
      <c r="J21" s="81">
        <v>0</v>
      </c>
      <c r="K21" s="81">
        <v>0</v>
      </c>
      <c r="L21" s="80">
        <v>0</v>
      </c>
      <c r="M21" s="77" t="s">
        <v>35</v>
      </c>
      <c r="N21" s="82">
        <v>270</v>
      </c>
      <c r="O21" s="77" t="s">
        <v>294</v>
      </c>
    </row>
    <row r="22" spans="1:15" x14ac:dyDescent="0.2">
      <c r="A22" s="77" t="s">
        <v>301</v>
      </c>
      <c r="B22" s="77" t="s">
        <v>234</v>
      </c>
      <c r="C22" s="78">
        <v>1.3720870000000001</v>
      </c>
      <c r="D22" s="79">
        <v>42877</v>
      </c>
      <c r="E22" s="77" t="s">
        <v>292</v>
      </c>
      <c r="F22" s="77" t="s">
        <v>293</v>
      </c>
      <c r="G22" s="80">
        <v>0</v>
      </c>
      <c r="H22" s="81">
        <v>0</v>
      </c>
      <c r="I22" s="81">
        <v>0</v>
      </c>
      <c r="J22" s="81">
        <v>0</v>
      </c>
      <c r="K22" s="81">
        <v>0</v>
      </c>
      <c r="L22" s="80">
        <v>0</v>
      </c>
      <c r="M22" s="77" t="s">
        <v>35</v>
      </c>
      <c r="N22" s="82">
        <v>314</v>
      </c>
      <c r="O22" s="77" t="s">
        <v>294</v>
      </c>
    </row>
    <row r="23" spans="1:15" x14ac:dyDescent="0.2">
      <c r="A23" s="77" t="s">
        <v>310</v>
      </c>
      <c r="B23" s="77" t="s">
        <v>198</v>
      </c>
      <c r="C23" s="78">
        <v>1.4999999999999999E-2</v>
      </c>
      <c r="D23" s="79">
        <v>43188</v>
      </c>
      <c r="E23" s="77" t="s">
        <v>292</v>
      </c>
      <c r="F23" s="77" t="s">
        <v>293</v>
      </c>
      <c r="G23" s="80">
        <v>0</v>
      </c>
      <c r="H23" s="81">
        <v>0.01</v>
      </c>
      <c r="I23" s="81">
        <v>0</v>
      </c>
      <c r="J23" s="81">
        <v>0.01</v>
      </c>
      <c r="K23" s="81">
        <v>0</v>
      </c>
      <c r="L23" s="80">
        <v>0</v>
      </c>
      <c r="M23" s="77" t="s">
        <v>35</v>
      </c>
      <c r="N23" s="82">
        <v>3</v>
      </c>
      <c r="O23" s="77" t="s">
        <v>294</v>
      </c>
    </row>
    <row r="24" spans="1:15" x14ac:dyDescent="0.2">
      <c r="A24" s="77" t="s">
        <v>302</v>
      </c>
      <c r="B24" s="77" t="s">
        <v>200</v>
      </c>
      <c r="C24" s="78">
        <v>0.21340000000000001</v>
      </c>
      <c r="D24" s="79">
        <v>42878</v>
      </c>
      <c r="E24" s="77" t="s">
        <v>292</v>
      </c>
      <c r="F24" s="77" t="s">
        <v>293</v>
      </c>
      <c r="G24" s="80">
        <v>0</v>
      </c>
      <c r="H24" s="81">
        <v>0</v>
      </c>
      <c r="I24" s="81">
        <v>0</v>
      </c>
      <c r="J24" s="81">
        <v>0</v>
      </c>
      <c r="K24" s="81">
        <v>0</v>
      </c>
      <c r="L24" s="80">
        <v>0</v>
      </c>
      <c r="M24" s="77" t="s">
        <v>35</v>
      </c>
      <c r="N24" s="82">
        <v>313</v>
      </c>
      <c r="O24" s="77" t="s">
        <v>294</v>
      </c>
    </row>
    <row r="25" spans="1:15" x14ac:dyDescent="0.2">
      <c r="A25" s="77" t="s">
        <v>314</v>
      </c>
      <c r="B25" s="77" t="s">
        <v>179</v>
      </c>
      <c r="C25" s="78">
        <v>2.2499999999999999E-2</v>
      </c>
      <c r="D25" s="79">
        <v>43196</v>
      </c>
      <c r="E25" s="77" t="s">
        <v>292</v>
      </c>
      <c r="F25" s="77" t="s">
        <v>293</v>
      </c>
      <c r="G25" s="80">
        <v>59863</v>
      </c>
      <c r="H25" s="81">
        <v>1051.74</v>
      </c>
      <c r="I25" s="81">
        <v>0</v>
      </c>
      <c r="J25" s="81">
        <v>1051.74</v>
      </c>
      <c r="K25" s="81">
        <v>0</v>
      </c>
      <c r="L25" s="80">
        <v>0</v>
      </c>
      <c r="M25" s="77" t="s">
        <v>180</v>
      </c>
      <c r="N25" s="82">
        <v>0</v>
      </c>
      <c r="O25" s="77" t="s">
        <v>294</v>
      </c>
    </row>
    <row r="26" spans="1:15" x14ac:dyDescent="0.2">
      <c r="A26" s="77" t="s">
        <v>315</v>
      </c>
      <c r="B26" s="77" t="s">
        <v>277</v>
      </c>
      <c r="C26" s="78">
        <v>0.36499999999999999</v>
      </c>
      <c r="D26" s="79">
        <v>43195</v>
      </c>
      <c r="E26" s="77" t="s">
        <v>292</v>
      </c>
      <c r="F26" s="77" t="s">
        <v>293</v>
      </c>
      <c r="G26" s="80">
        <v>77042</v>
      </c>
      <c r="H26" s="81">
        <v>28120.33</v>
      </c>
      <c r="I26" s="81">
        <v>0</v>
      </c>
      <c r="J26" s="81">
        <v>28120.33</v>
      </c>
      <c r="K26" s="81">
        <v>0</v>
      </c>
      <c r="L26" s="80">
        <v>0</v>
      </c>
      <c r="M26" s="77" t="s">
        <v>35</v>
      </c>
      <c r="N26" s="82">
        <v>0</v>
      </c>
      <c r="O26" s="77" t="s">
        <v>294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L166"/>
  <sheetViews>
    <sheetView topLeftCell="B1" workbookViewId="0">
      <selection activeCell="H3" sqref="H3"/>
    </sheetView>
  </sheetViews>
  <sheetFormatPr defaultRowHeight="12.75" x14ac:dyDescent="0.2"/>
  <cols>
    <col min="1" max="1" width="32.42578125" customWidth="1"/>
    <col min="2" max="2" width="48.42578125" customWidth="1"/>
    <col min="3" max="3" width="18" customWidth="1"/>
    <col min="4" max="6" width="14.85546875" customWidth="1"/>
    <col min="7" max="7" width="17" customWidth="1"/>
    <col min="12" max="12" width="32.42578125" bestFit="1" customWidth="1"/>
  </cols>
  <sheetData>
    <row r="1" spans="1:12" x14ac:dyDescent="0.2">
      <c r="A1" s="47" t="s">
        <v>56</v>
      </c>
      <c r="B1" s="64" t="s">
        <v>57</v>
      </c>
      <c r="C1" s="65" t="s">
        <v>58</v>
      </c>
      <c r="D1" s="65" t="s">
        <v>59</v>
      </c>
      <c r="E1" s="65" t="s">
        <v>60</v>
      </c>
      <c r="F1" s="65" t="s">
        <v>61</v>
      </c>
      <c r="G1" s="65" t="s">
        <v>62</v>
      </c>
    </row>
    <row r="2" spans="1:12" ht="15" x14ac:dyDescent="0.25">
      <c r="A2" s="46"/>
      <c r="B2" s="66" t="s">
        <v>71</v>
      </c>
      <c r="C2" s="67"/>
      <c r="D2" s="67"/>
      <c r="E2" s="67"/>
      <c r="F2" s="67"/>
      <c r="G2" s="67"/>
    </row>
    <row r="3" spans="1:12" x14ac:dyDescent="0.2">
      <c r="A3" s="32" t="s">
        <v>24</v>
      </c>
      <c r="B3" s="68" t="s">
        <v>72</v>
      </c>
      <c r="C3" s="67">
        <v>51087740.420000002</v>
      </c>
      <c r="D3" s="67">
        <v>0</v>
      </c>
      <c r="E3" s="67">
        <v>0</v>
      </c>
      <c r="F3" s="67">
        <v>0</v>
      </c>
      <c r="G3" s="67">
        <v>51087740.420000002</v>
      </c>
      <c r="H3" s="32"/>
    </row>
    <row r="4" spans="1:12" x14ac:dyDescent="0.2">
      <c r="A4" s="32" t="s">
        <v>24</v>
      </c>
      <c r="B4" s="68" t="s">
        <v>73</v>
      </c>
      <c r="C4" s="67">
        <v>0</v>
      </c>
      <c r="D4" s="67">
        <v>0</v>
      </c>
      <c r="E4" s="67">
        <v>0</v>
      </c>
      <c r="F4" s="67">
        <v>0</v>
      </c>
      <c r="G4" s="67">
        <v>0</v>
      </c>
      <c r="H4" s="32"/>
    </row>
    <row r="5" spans="1:12" x14ac:dyDescent="0.2">
      <c r="A5" s="32" t="s">
        <v>24</v>
      </c>
      <c r="B5" s="68" t="s">
        <v>74</v>
      </c>
      <c r="C5" s="67">
        <v>657068.92000000004</v>
      </c>
      <c r="D5" s="67">
        <v>28552.85</v>
      </c>
      <c r="E5" s="67">
        <v>1305.75</v>
      </c>
      <c r="F5" s="67">
        <v>27247.1</v>
      </c>
      <c r="G5" s="67">
        <v>684316.02</v>
      </c>
      <c r="H5" s="32"/>
    </row>
    <row r="6" spans="1:12" x14ac:dyDescent="0.2">
      <c r="A6" s="32" t="s">
        <v>24</v>
      </c>
      <c r="B6" s="68" t="s">
        <v>75</v>
      </c>
      <c r="C6" s="67">
        <v>0</v>
      </c>
      <c r="D6" s="67">
        <v>0</v>
      </c>
      <c r="E6" s="67">
        <v>0</v>
      </c>
      <c r="F6" s="67">
        <v>0</v>
      </c>
      <c r="G6" s="67">
        <v>0</v>
      </c>
      <c r="H6" s="32"/>
    </row>
    <row r="7" spans="1:12" x14ac:dyDescent="0.2">
      <c r="A7" s="32" t="s">
        <v>24</v>
      </c>
      <c r="B7" s="68" t="s">
        <v>76</v>
      </c>
      <c r="C7" s="67">
        <v>316779.14</v>
      </c>
      <c r="D7" s="67">
        <v>90192.42</v>
      </c>
      <c r="E7" s="67">
        <v>34563.22</v>
      </c>
      <c r="F7" s="67">
        <v>55629.2</v>
      </c>
      <c r="G7" s="67">
        <v>372408.34</v>
      </c>
      <c r="H7" s="32"/>
    </row>
    <row r="8" spans="1:12" x14ac:dyDescent="0.2">
      <c r="A8" s="32" t="s">
        <v>38</v>
      </c>
      <c r="B8" s="68" t="s">
        <v>77</v>
      </c>
      <c r="C8" s="67">
        <v>0</v>
      </c>
      <c r="D8" s="67">
        <v>1305.75</v>
      </c>
      <c r="E8" s="67">
        <v>1305.75</v>
      </c>
      <c r="F8" s="67">
        <v>0</v>
      </c>
      <c r="G8" s="67">
        <v>0</v>
      </c>
      <c r="H8" s="12"/>
      <c r="L8" s="32"/>
    </row>
    <row r="9" spans="1:12" x14ac:dyDescent="0.2">
      <c r="A9" s="12" t="s">
        <v>64</v>
      </c>
      <c r="B9" s="68" t="s">
        <v>78</v>
      </c>
      <c r="C9" s="67">
        <v>0</v>
      </c>
      <c r="D9" s="67">
        <v>5885.66</v>
      </c>
      <c r="E9" s="67">
        <v>5885.66</v>
      </c>
      <c r="F9" s="67">
        <v>0</v>
      </c>
      <c r="G9" s="67">
        <v>0</v>
      </c>
      <c r="H9" s="32"/>
      <c r="L9" s="12"/>
    </row>
    <row r="10" spans="1:12" x14ac:dyDescent="0.2">
      <c r="A10" s="49"/>
      <c r="B10" s="68" t="s">
        <v>79</v>
      </c>
      <c r="C10" s="67">
        <v>0</v>
      </c>
      <c r="D10" s="67">
        <v>0</v>
      </c>
      <c r="E10" s="67">
        <v>0</v>
      </c>
      <c r="F10" s="67">
        <v>0</v>
      </c>
      <c r="G10" s="67">
        <v>0</v>
      </c>
      <c r="L10" s="32"/>
    </row>
    <row r="11" spans="1:12" x14ac:dyDescent="0.2">
      <c r="A11" s="12" t="s">
        <v>26</v>
      </c>
      <c r="B11" s="68" t="s">
        <v>80</v>
      </c>
      <c r="C11" s="67">
        <v>36426.639999999999</v>
      </c>
      <c r="D11" s="67">
        <v>198578.96</v>
      </c>
      <c r="E11" s="67">
        <v>81934.14</v>
      </c>
      <c r="F11" s="67">
        <v>116644.82</v>
      </c>
      <c r="G11" s="67">
        <v>153071.46</v>
      </c>
      <c r="H11" s="12"/>
      <c r="L11" s="12"/>
    </row>
    <row r="12" spans="1:12" x14ac:dyDescent="0.2">
      <c r="A12" s="12" t="s">
        <v>26</v>
      </c>
      <c r="B12" s="68" t="s">
        <v>81</v>
      </c>
      <c r="C12" s="67">
        <v>0</v>
      </c>
      <c r="D12" s="67">
        <v>0</v>
      </c>
      <c r="E12" s="67">
        <v>0</v>
      </c>
      <c r="F12" s="67">
        <v>0</v>
      </c>
      <c r="G12" s="67">
        <v>0</v>
      </c>
      <c r="H12" s="12"/>
      <c r="L12" s="12"/>
    </row>
    <row r="13" spans="1:12" x14ac:dyDescent="0.2">
      <c r="A13" s="12" t="s">
        <v>26</v>
      </c>
      <c r="B13" s="68" t="s">
        <v>82</v>
      </c>
      <c r="C13" s="67">
        <v>941.16</v>
      </c>
      <c r="D13" s="67">
        <v>0</v>
      </c>
      <c r="E13" s="67">
        <v>941.16</v>
      </c>
      <c r="F13" s="67">
        <v>-941.16</v>
      </c>
      <c r="G13" s="67">
        <v>0</v>
      </c>
      <c r="H13" s="12"/>
      <c r="L13" s="12"/>
    </row>
    <row r="14" spans="1:12" x14ac:dyDescent="0.2">
      <c r="A14" s="32" t="s">
        <v>38</v>
      </c>
      <c r="B14" s="68" t="s">
        <v>83</v>
      </c>
      <c r="C14" s="67">
        <v>0</v>
      </c>
      <c r="D14" s="67">
        <v>0</v>
      </c>
      <c r="E14" s="67">
        <v>0</v>
      </c>
      <c r="F14" s="67">
        <v>0</v>
      </c>
      <c r="G14" s="67">
        <v>0</v>
      </c>
      <c r="H14" s="32"/>
      <c r="L14" s="12"/>
    </row>
    <row r="15" spans="1:12" x14ac:dyDescent="0.2">
      <c r="A15" s="12" t="s">
        <v>26</v>
      </c>
      <c r="B15" s="68" t="s">
        <v>84</v>
      </c>
      <c r="C15" s="67">
        <v>17505.150000000001</v>
      </c>
      <c r="D15" s="67">
        <v>-908.1</v>
      </c>
      <c r="E15" s="67">
        <v>0</v>
      </c>
      <c r="F15" s="67">
        <v>-908.1</v>
      </c>
      <c r="G15" s="67">
        <v>16597.05</v>
      </c>
      <c r="H15" s="12"/>
    </row>
    <row r="16" spans="1:12" x14ac:dyDescent="0.2">
      <c r="A16" s="32" t="s">
        <v>24</v>
      </c>
      <c r="B16" s="68" t="s">
        <v>85</v>
      </c>
      <c r="C16" s="67">
        <v>0</v>
      </c>
      <c r="D16" s="67">
        <v>0</v>
      </c>
      <c r="E16" s="67">
        <v>0</v>
      </c>
      <c r="F16" s="67">
        <v>0</v>
      </c>
      <c r="G16" s="67">
        <v>0</v>
      </c>
      <c r="H16" s="32"/>
    </row>
    <row r="17" spans="1:8" x14ac:dyDescent="0.2">
      <c r="A17" s="12" t="s">
        <v>36</v>
      </c>
      <c r="B17" s="68" t="s">
        <v>86</v>
      </c>
      <c r="C17" s="67">
        <v>0</v>
      </c>
      <c r="D17" s="67">
        <v>0</v>
      </c>
      <c r="E17" s="67">
        <v>0</v>
      </c>
      <c r="F17" s="67">
        <v>0</v>
      </c>
      <c r="G17" s="67">
        <v>0</v>
      </c>
      <c r="H17" s="12"/>
    </row>
    <row r="18" spans="1:8" x14ac:dyDescent="0.2">
      <c r="A18" s="49"/>
      <c r="B18" s="68" t="s">
        <v>317</v>
      </c>
      <c r="C18" s="67">
        <v>52116461.43</v>
      </c>
      <c r="D18" s="67">
        <v>323607.53999999998</v>
      </c>
      <c r="E18" s="67">
        <v>125935.67999999999</v>
      </c>
      <c r="F18" s="67">
        <v>197671.86</v>
      </c>
      <c r="G18" s="67">
        <v>52314133.289999999</v>
      </c>
    </row>
    <row r="19" spans="1:8" x14ac:dyDescent="0.2">
      <c r="A19" s="49"/>
      <c r="B19" s="66" t="s">
        <v>87</v>
      </c>
      <c r="C19" s="67"/>
      <c r="D19" s="67"/>
      <c r="E19" s="67"/>
      <c r="F19" s="67"/>
      <c r="G19" s="67"/>
    </row>
    <row r="20" spans="1:8" x14ac:dyDescent="0.2">
      <c r="A20" s="12" t="s">
        <v>30</v>
      </c>
      <c r="B20" s="68" t="s">
        <v>88</v>
      </c>
      <c r="C20" s="67">
        <v>0</v>
      </c>
      <c r="D20" s="67">
        <v>28552.85</v>
      </c>
      <c r="E20" s="67">
        <v>28552.85</v>
      </c>
      <c r="F20" s="67">
        <v>0</v>
      </c>
      <c r="G20" s="67">
        <v>0</v>
      </c>
      <c r="H20" s="12"/>
    </row>
    <row r="21" spans="1:8" x14ac:dyDescent="0.2">
      <c r="A21" s="12" t="s">
        <v>64</v>
      </c>
      <c r="B21" s="68" t="s">
        <v>89</v>
      </c>
      <c r="C21" s="67">
        <v>0</v>
      </c>
      <c r="D21" s="67">
        <v>5885.66</v>
      </c>
      <c r="E21" s="67">
        <v>5885.66</v>
      </c>
      <c r="F21" s="67">
        <v>0</v>
      </c>
      <c r="G21" s="67">
        <v>0</v>
      </c>
      <c r="H21" s="32"/>
    </row>
    <row r="22" spans="1:8" x14ac:dyDescent="0.2">
      <c r="A22" s="49"/>
      <c r="B22" s="68" t="s">
        <v>90</v>
      </c>
      <c r="C22" s="67">
        <v>0</v>
      </c>
      <c r="D22" s="67">
        <v>0</v>
      </c>
      <c r="E22" s="67">
        <v>0</v>
      </c>
      <c r="F22" s="67">
        <v>0</v>
      </c>
      <c r="G22" s="67">
        <v>0</v>
      </c>
    </row>
    <row r="23" spans="1:8" x14ac:dyDescent="0.2">
      <c r="A23" s="12" t="s">
        <v>26</v>
      </c>
      <c r="B23" s="68" t="s">
        <v>91</v>
      </c>
      <c r="C23" s="67">
        <v>0</v>
      </c>
      <c r="D23" s="67">
        <v>132.28</v>
      </c>
      <c r="E23" s="67">
        <v>132.28</v>
      </c>
      <c r="F23" s="67">
        <v>0</v>
      </c>
      <c r="G23" s="67">
        <v>0</v>
      </c>
      <c r="H23" s="12"/>
    </row>
    <row r="24" spans="1:8" x14ac:dyDescent="0.2">
      <c r="A24" s="32" t="s">
        <v>24</v>
      </c>
      <c r="B24" s="68" t="s">
        <v>92</v>
      </c>
      <c r="C24" s="67">
        <v>0</v>
      </c>
      <c r="D24" s="67">
        <v>0</v>
      </c>
      <c r="E24" s="67">
        <v>0</v>
      </c>
      <c r="F24" s="67">
        <v>0</v>
      </c>
      <c r="G24" s="67">
        <v>0</v>
      </c>
      <c r="H24" s="32"/>
    </row>
    <row r="25" spans="1:8" x14ac:dyDescent="0.2">
      <c r="A25" s="32" t="s">
        <v>24</v>
      </c>
      <c r="B25" s="68" t="s">
        <v>318</v>
      </c>
      <c r="C25" s="67">
        <v>0</v>
      </c>
      <c r="D25" s="67">
        <v>0</v>
      </c>
      <c r="E25" s="67">
        <v>0</v>
      </c>
      <c r="F25" s="67">
        <v>0</v>
      </c>
      <c r="G25" s="67">
        <v>0</v>
      </c>
      <c r="H25" s="32"/>
    </row>
    <row r="26" spans="1:8" x14ac:dyDescent="0.2">
      <c r="A26" s="12" t="s">
        <v>29</v>
      </c>
      <c r="B26" s="68" t="s">
        <v>93</v>
      </c>
      <c r="C26" s="67">
        <v>0</v>
      </c>
      <c r="D26" s="67">
        <v>0</v>
      </c>
      <c r="E26" s="67">
        <v>0</v>
      </c>
      <c r="F26" s="67">
        <v>0</v>
      </c>
      <c r="G26" s="67">
        <v>0</v>
      </c>
      <c r="H26" s="12"/>
    </row>
    <row r="27" spans="1:8" x14ac:dyDescent="0.2">
      <c r="A27" s="12" t="s">
        <v>26</v>
      </c>
      <c r="B27" s="68" t="s">
        <v>94</v>
      </c>
      <c r="C27" s="67">
        <v>0</v>
      </c>
      <c r="D27" s="67">
        <v>0</v>
      </c>
      <c r="E27" s="67">
        <v>0</v>
      </c>
      <c r="F27" s="67">
        <v>0</v>
      </c>
      <c r="G27" s="67">
        <v>0</v>
      </c>
      <c r="H27" s="12"/>
    </row>
    <row r="28" spans="1:8" x14ac:dyDescent="0.2">
      <c r="A28" s="12" t="s">
        <v>36</v>
      </c>
      <c r="B28" s="68" t="s">
        <v>95</v>
      </c>
      <c r="C28" s="67">
        <v>0</v>
      </c>
      <c r="D28" s="67">
        <v>0</v>
      </c>
      <c r="E28" s="67">
        <v>0</v>
      </c>
      <c r="F28" s="67">
        <v>0</v>
      </c>
      <c r="G28" s="67">
        <v>0</v>
      </c>
      <c r="H28" s="12"/>
    </row>
    <row r="29" spans="1:8" x14ac:dyDescent="0.2">
      <c r="A29" s="49"/>
      <c r="B29" s="68" t="s">
        <v>319</v>
      </c>
      <c r="C29" s="67">
        <v>0</v>
      </c>
      <c r="D29" s="67">
        <v>34570.79</v>
      </c>
      <c r="E29" s="67">
        <v>34570.79</v>
      </c>
      <c r="F29" s="67">
        <v>0</v>
      </c>
      <c r="G29" s="67">
        <v>0</v>
      </c>
    </row>
    <row r="30" spans="1:8" x14ac:dyDescent="0.2">
      <c r="A30" s="49"/>
      <c r="B30" s="68" t="s">
        <v>320</v>
      </c>
      <c r="C30" s="67">
        <v>52116461.43</v>
      </c>
      <c r="D30" s="67">
        <v>358178.33</v>
      </c>
      <c r="E30" s="67">
        <v>160506.47</v>
      </c>
      <c r="F30" s="67">
        <v>197671.86</v>
      </c>
      <c r="G30" s="67">
        <v>52314133.289999999</v>
      </c>
    </row>
    <row r="31" spans="1:8" x14ac:dyDescent="0.2">
      <c r="A31" s="49"/>
      <c r="B31" s="66" t="s">
        <v>96</v>
      </c>
      <c r="C31" s="67"/>
      <c r="D31" s="67"/>
      <c r="E31" s="67"/>
      <c r="F31" s="67"/>
      <c r="G31" s="67"/>
    </row>
    <row r="32" spans="1:8" x14ac:dyDescent="0.2">
      <c r="A32" s="32" t="s">
        <v>24</v>
      </c>
      <c r="B32" s="68" t="s">
        <v>97</v>
      </c>
      <c r="C32" s="67">
        <v>14415888.289999999</v>
      </c>
      <c r="D32" s="67">
        <v>-1583724.39</v>
      </c>
      <c r="E32" s="67">
        <v>16272.28</v>
      </c>
      <c r="F32" s="67">
        <v>-1599996.67</v>
      </c>
      <c r="G32" s="67">
        <v>12815891.619999999</v>
      </c>
      <c r="H32" s="32"/>
    </row>
    <row r="33" spans="1:8" x14ac:dyDescent="0.2">
      <c r="A33" s="32" t="s">
        <v>24</v>
      </c>
      <c r="B33" s="68" t="s">
        <v>98</v>
      </c>
      <c r="C33" s="67">
        <v>0</v>
      </c>
      <c r="D33" s="67">
        <v>0</v>
      </c>
      <c r="E33" s="67">
        <v>0</v>
      </c>
      <c r="F33" s="67">
        <v>0</v>
      </c>
      <c r="G33" s="67">
        <v>0</v>
      </c>
      <c r="H33" s="32"/>
    </row>
    <row r="34" spans="1:8" x14ac:dyDescent="0.2">
      <c r="A34" s="32" t="s">
        <v>24</v>
      </c>
      <c r="B34" s="68" t="s">
        <v>99</v>
      </c>
      <c r="C34" s="67">
        <v>0</v>
      </c>
      <c r="D34" s="67">
        <v>0</v>
      </c>
      <c r="E34" s="67">
        <v>0</v>
      </c>
      <c r="F34" s="67">
        <v>0</v>
      </c>
      <c r="G34" s="67">
        <v>0</v>
      </c>
      <c r="H34" s="32"/>
    </row>
    <row r="35" spans="1:8" x14ac:dyDescent="0.2">
      <c r="A35" s="32" t="s">
        <v>24</v>
      </c>
      <c r="B35" s="68" t="s">
        <v>100</v>
      </c>
      <c r="C35" s="67">
        <v>18803.3</v>
      </c>
      <c r="D35" s="67">
        <v>691.96</v>
      </c>
      <c r="E35" s="67">
        <v>180.03</v>
      </c>
      <c r="F35" s="67">
        <v>511.93</v>
      </c>
      <c r="G35" s="67">
        <v>19315.23</v>
      </c>
      <c r="H35" s="32"/>
    </row>
    <row r="36" spans="1:8" x14ac:dyDescent="0.2">
      <c r="A36" s="12" t="s">
        <v>26</v>
      </c>
      <c r="B36" s="68" t="s">
        <v>101</v>
      </c>
      <c r="C36" s="67">
        <v>957.09</v>
      </c>
      <c r="D36" s="67">
        <v>-549.04</v>
      </c>
      <c r="E36" s="67">
        <v>560.73</v>
      </c>
      <c r="F36" s="67">
        <v>-1109.77</v>
      </c>
      <c r="G36" s="67">
        <v>-152.68</v>
      </c>
      <c r="H36" s="12"/>
    </row>
    <row r="37" spans="1:8" x14ac:dyDescent="0.2">
      <c r="A37" s="32" t="s">
        <v>38</v>
      </c>
      <c r="B37" s="68" t="s">
        <v>102</v>
      </c>
      <c r="C37" s="67">
        <v>0</v>
      </c>
      <c r="D37" s="67">
        <v>0</v>
      </c>
      <c r="E37" s="67">
        <v>0</v>
      </c>
      <c r="F37" s="67">
        <v>0</v>
      </c>
      <c r="G37" s="67">
        <v>0</v>
      </c>
      <c r="H37" s="32"/>
    </row>
    <row r="38" spans="1:8" x14ac:dyDescent="0.2">
      <c r="A38" s="12" t="s">
        <v>30</v>
      </c>
      <c r="B38" s="68" t="s">
        <v>103</v>
      </c>
      <c r="C38" s="67">
        <v>0</v>
      </c>
      <c r="D38" s="67">
        <v>0</v>
      </c>
      <c r="E38" s="67">
        <v>0</v>
      </c>
      <c r="F38" s="67">
        <v>0</v>
      </c>
      <c r="G38" s="67">
        <v>0</v>
      </c>
      <c r="H38" s="12"/>
    </row>
    <row r="39" spans="1:8" x14ac:dyDescent="0.2">
      <c r="A39" s="12" t="s">
        <v>64</v>
      </c>
      <c r="B39" s="68" t="s">
        <v>104</v>
      </c>
      <c r="C39" s="67">
        <v>0</v>
      </c>
      <c r="D39" s="67">
        <v>0</v>
      </c>
      <c r="E39" s="67">
        <v>0</v>
      </c>
      <c r="F39" s="67">
        <v>0</v>
      </c>
      <c r="G39" s="67">
        <v>0</v>
      </c>
      <c r="H39" s="12"/>
    </row>
    <row r="40" spans="1:8" x14ac:dyDescent="0.2">
      <c r="A40" s="12" t="s">
        <v>64</v>
      </c>
      <c r="B40" s="68" t="s">
        <v>105</v>
      </c>
      <c r="C40" s="67">
        <v>0</v>
      </c>
      <c r="D40" s="67">
        <v>0</v>
      </c>
      <c r="E40" s="67">
        <v>0</v>
      </c>
      <c r="F40" s="67">
        <v>0</v>
      </c>
      <c r="G40" s="67">
        <v>0</v>
      </c>
      <c r="H40" s="12"/>
    </row>
    <row r="41" spans="1:8" x14ac:dyDescent="0.2">
      <c r="A41" s="51" t="s">
        <v>63</v>
      </c>
      <c r="B41" s="68" t="s">
        <v>106</v>
      </c>
      <c r="C41" s="67">
        <v>14435648.68</v>
      </c>
      <c r="D41" s="67">
        <v>-1583581.47</v>
      </c>
      <c r="E41" s="67">
        <v>17013.04</v>
      </c>
      <c r="F41" s="67">
        <v>-1600594.51</v>
      </c>
      <c r="G41" s="67">
        <v>12835054.17</v>
      </c>
    </row>
    <row r="42" spans="1:8" x14ac:dyDescent="0.2">
      <c r="A42" s="51" t="s">
        <v>63</v>
      </c>
      <c r="B42" s="68" t="s">
        <v>107</v>
      </c>
      <c r="C42" s="67">
        <v>65503628.710000001</v>
      </c>
      <c r="D42" s="67">
        <v>-1583724.39</v>
      </c>
      <c r="E42" s="67">
        <v>16272.28</v>
      </c>
      <c r="F42" s="67">
        <v>-1599996.67</v>
      </c>
      <c r="G42" s="67">
        <v>63903632.039999999</v>
      </c>
    </row>
    <row r="43" spans="1:8" x14ac:dyDescent="0.2">
      <c r="A43" s="51" t="s">
        <v>63</v>
      </c>
      <c r="B43" s="68" t="s">
        <v>321</v>
      </c>
      <c r="C43" s="67">
        <v>66552110.109999999</v>
      </c>
      <c r="D43" s="67">
        <v>-1225403.1399999999</v>
      </c>
      <c r="E43" s="67">
        <v>177519.51</v>
      </c>
      <c r="F43" s="67">
        <v>-1402922.65</v>
      </c>
      <c r="G43" s="67">
        <v>65149187.460000001</v>
      </c>
    </row>
    <row r="44" spans="1:8" ht="15" x14ac:dyDescent="0.25">
      <c r="A44" s="46"/>
      <c r="B44" s="66" t="s">
        <v>108</v>
      </c>
      <c r="C44" s="67"/>
      <c r="D44" s="67"/>
      <c r="E44" s="67"/>
      <c r="F44" s="67"/>
      <c r="G44" s="67"/>
    </row>
    <row r="45" spans="1:8" x14ac:dyDescent="0.2">
      <c r="A45" s="48" t="s">
        <v>63</v>
      </c>
      <c r="B45" s="68" t="s">
        <v>109</v>
      </c>
      <c r="C45" s="67">
        <v>435088.22</v>
      </c>
      <c r="D45" s="67">
        <v>0</v>
      </c>
      <c r="E45" s="67">
        <v>197670.86</v>
      </c>
      <c r="F45" s="67">
        <v>197670.86</v>
      </c>
      <c r="G45" s="67">
        <v>632759.07999999996</v>
      </c>
    </row>
    <row r="46" spans="1:8" x14ac:dyDescent="0.2">
      <c r="A46" s="48" t="s">
        <v>63</v>
      </c>
      <c r="B46" s="68" t="s">
        <v>110</v>
      </c>
      <c r="C46" s="67">
        <v>0</v>
      </c>
      <c r="D46" s="67">
        <v>0</v>
      </c>
      <c r="E46" s="67">
        <v>0</v>
      </c>
      <c r="F46" s="67">
        <v>0</v>
      </c>
      <c r="G46" s="67">
        <v>0</v>
      </c>
    </row>
    <row r="47" spans="1:8" x14ac:dyDescent="0.2">
      <c r="A47" s="48" t="s">
        <v>63</v>
      </c>
      <c r="B47" s="68" t="s">
        <v>111</v>
      </c>
      <c r="C47" s="67">
        <v>8010.37</v>
      </c>
      <c r="D47" s="67">
        <v>132.28</v>
      </c>
      <c r="E47" s="67">
        <v>0</v>
      </c>
      <c r="F47" s="67">
        <v>-132.28</v>
      </c>
      <c r="G47" s="67">
        <v>7878.09</v>
      </c>
    </row>
    <row r="48" spans="1:8" x14ac:dyDescent="0.2">
      <c r="A48" s="48" t="s">
        <v>63</v>
      </c>
      <c r="B48" s="68" t="s">
        <v>112</v>
      </c>
      <c r="C48" s="67">
        <v>0</v>
      </c>
      <c r="D48" s="67">
        <v>0</v>
      </c>
      <c r="E48" s="67">
        <v>0</v>
      </c>
      <c r="F48" s="67">
        <v>0</v>
      </c>
      <c r="G48" s="67">
        <v>0</v>
      </c>
    </row>
    <row r="49" spans="1:7" x14ac:dyDescent="0.2">
      <c r="A49" s="48" t="s">
        <v>63</v>
      </c>
      <c r="B49" s="68" t="s">
        <v>113</v>
      </c>
      <c r="C49" s="67">
        <v>0</v>
      </c>
      <c r="D49" s="67">
        <v>0</v>
      </c>
      <c r="E49" s="67">
        <v>0</v>
      </c>
      <c r="F49" s="67">
        <v>0</v>
      </c>
      <c r="G49" s="67">
        <v>0</v>
      </c>
    </row>
    <row r="50" spans="1:7" x14ac:dyDescent="0.2">
      <c r="A50" s="48" t="s">
        <v>63</v>
      </c>
      <c r="B50" s="68" t="s">
        <v>114</v>
      </c>
      <c r="C50" s="67">
        <v>243.44</v>
      </c>
      <c r="D50" s="67">
        <v>334.56</v>
      </c>
      <c r="E50" s="67">
        <v>796.49</v>
      </c>
      <c r="F50" s="67">
        <v>461.93</v>
      </c>
      <c r="G50" s="67">
        <v>705.37</v>
      </c>
    </row>
    <row r="51" spans="1:7" x14ac:dyDescent="0.2">
      <c r="A51" s="48" t="s">
        <v>63</v>
      </c>
      <c r="B51" s="68" t="s">
        <v>115</v>
      </c>
      <c r="C51" s="67">
        <v>141.81</v>
      </c>
      <c r="D51" s="67">
        <v>1.24</v>
      </c>
      <c r="E51" s="67">
        <v>0</v>
      </c>
      <c r="F51" s="67">
        <v>-1.24</v>
      </c>
      <c r="G51" s="67">
        <v>140.57</v>
      </c>
    </row>
    <row r="52" spans="1:7" x14ac:dyDescent="0.2">
      <c r="A52" s="48" t="s">
        <v>63</v>
      </c>
      <c r="B52" s="68" t="s">
        <v>116</v>
      </c>
      <c r="C52" s="67">
        <v>914.31</v>
      </c>
      <c r="D52" s="67">
        <v>0</v>
      </c>
      <c r="E52" s="67">
        <v>8.81</v>
      </c>
      <c r="F52" s="67">
        <v>8.81</v>
      </c>
      <c r="G52" s="67">
        <v>923.12</v>
      </c>
    </row>
    <row r="53" spans="1:7" x14ac:dyDescent="0.2">
      <c r="A53" s="48" t="s">
        <v>63</v>
      </c>
      <c r="B53" s="68" t="s">
        <v>117</v>
      </c>
      <c r="C53" s="67">
        <v>0</v>
      </c>
      <c r="D53" s="67">
        <v>0</v>
      </c>
      <c r="E53" s="67">
        <v>0</v>
      </c>
      <c r="F53" s="67">
        <v>0</v>
      </c>
      <c r="G53" s="67">
        <v>0</v>
      </c>
    </row>
    <row r="54" spans="1:7" x14ac:dyDescent="0.2">
      <c r="A54" s="48" t="s">
        <v>63</v>
      </c>
      <c r="B54" s="68" t="s">
        <v>118</v>
      </c>
      <c r="C54" s="67">
        <v>45.07</v>
      </c>
      <c r="D54" s="67">
        <v>0</v>
      </c>
      <c r="E54" s="67">
        <v>0</v>
      </c>
      <c r="F54" s="67">
        <v>0</v>
      </c>
      <c r="G54" s="67">
        <v>45.07</v>
      </c>
    </row>
    <row r="55" spans="1:7" x14ac:dyDescent="0.2">
      <c r="A55" s="48" t="s">
        <v>63</v>
      </c>
      <c r="B55" s="68" t="s">
        <v>119</v>
      </c>
      <c r="C55" s="67">
        <v>0</v>
      </c>
      <c r="D55" s="67">
        <v>0</v>
      </c>
      <c r="E55" s="67">
        <v>0</v>
      </c>
      <c r="F55" s="67">
        <v>0</v>
      </c>
      <c r="G55" s="67">
        <v>0</v>
      </c>
    </row>
    <row r="56" spans="1:7" x14ac:dyDescent="0.2">
      <c r="A56" s="48" t="s">
        <v>63</v>
      </c>
      <c r="B56" s="68" t="s">
        <v>120</v>
      </c>
      <c r="C56" s="67">
        <v>0</v>
      </c>
      <c r="D56" s="67">
        <v>0</v>
      </c>
      <c r="E56" s="67">
        <v>0</v>
      </c>
      <c r="F56" s="67">
        <v>0</v>
      </c>
      <c r="G56" s="67">
        <v>0</v>
      </c>
    </row>
    <row r="57" spans="1:7" x14ac:dyDescent="0.2">
      <c r="A57" s="48" t="s">
        <v>63</v>
      </c>
      <c r="B57" s="68" t="s">
        <v>121</v>
      </c>
      <c r="C57" s="67">
        <v>444443.22</v>
      </c>
      <c r="D57" s="67">
        <v>468.08</v>
      </c>
      <c r="E57" s="67">
        <v>198476.16</v>
      </c>
      <c r="F57" s="67">
        <v>198008.08</v>
      </c>
      <c r="G57" s="67">
        <v>642451.30000000005</v>
      </c>
    </row>
    <row r="58" spans="1:7" ht="15" x14ac:dyDescent="0.25">
      <c r="A58" s="46"/>
      <c r="B58" s="66" t="s">
        <v>122</v>
      </c>
      <c r="C58" s="67"/>
      <c r="D58" s="67"/>
      <c r="E58" s="67"/>
      <c r="F58" s="67"/>
      <c r="G58" s="67"/>
    </row>
    <row r="59" spans="1:7" x14ac:dyDescent="0.2">
      <c r="A59" s="48" t="s">
        <v>63</v>
      </c>
      <c r="B59" s="68" t="s">
        <v>122</v>
      </c>
      <c r="C59" s="67">
        <v>0</v>
      </c>
      <c r="D59" s="67">
        <v>0</v>
      </c>
      <c r="E59" s="67">
        <v>0</v>
      </c>
      <c r="F59" s="67">
        <v>0</v>
      </c>
      <c r="G59" s="67">
        <v>0</v>
      </c>
    </row>
    <row r="60" spans="1:7" x14ac:dyDescent="0.2">
      <c r="A60" s="48" t="s">
        <v>63</v>
      </c>
      <c r="B60" s="68" t="s">
        <v>123</v>
      </c>
      <c r="C60" s="67">
        <v>0</v>
      </c>
      <c r="D60" s="67">
        <v>0</v>
      </c>
      <c r="E60" s="67">
        <v>0</v>
      </c>
      <c r="F60" s="67">
        <v>0</v>
      </c>
      <c r="G60" s="67">
        <v>0</v>
      </c>
    </row>
    <row r="61" spans="1:7" x14ac:dyDescent="0.2">
      <c r="A61" s="48" t="s">
        <v>63</v>
      </c>
      <c r="B61" s="68" t="s">
        <v>124</v>
      </c>
      <c r="C61" s="67">
        <v>6034.57</v>
      </c>
      <c r="D61" s="67">
        <v>336.22</v>
      </c>
      <c r="E61" s="67">
        <v>0</v>
      </c>
      <c r="F61" s="67">
        <v>336.22</v>
      </c>
      <c r="G61" s="67">
        <v>6370.79</v>
      </c>
    </row>
    <row r="62" spans="1:7" x14ac:dyDescent="0.2">
      <c r="A62" s="48" t="s">
        <v>63</v>
      </c>
      <c r="B62" s="68" t="s">
        <v>125</v>
      </c>
      <c r="C62" s="67">
        <v>0</v>
      </c>
      <c r="D62" s="67">
        <v>0</v>
      </c>
      <c r="E62" s="67">
        <v>0</v>
      </c>
      <c r="F62" s="67">
        <v>0</v>
      </c>
      <c r="G62" s="67">
        <v>0</v>
      </c>
    </row>
    <row r="63" spans="1:7" x14ac:dyDescent="0.2">
      <c r="A63" s="48" t="s">
        <v>63</v>
      </c>
      <c r="B63" s="68" t="s">
        <v>126</v>
      </c>
      <c r="C63" s="67">
        <v>0</v>
      </c>
      <c r="D63" s="67">
        <v>0</v>
      </c>
      <c r="E63" s="67">
        <v>0</v>
      </c>
      <c r="F63" s="67">
        <v>0</v>
      </c>
      <c r="G63" s="67">
        <v>0</v>
      </c>
    </row>
    <row r="64" spans="1:7" x14ac:dyDescent="0.2">
      <c r="A64" s="48" t="s">
        <v>63</v>
      </c>
      <c r="B64" s="68" t="s">
        <v>322</v>
      </c>
      <c r="C64" s="67">
        <v>6034.57</v>
      </c>
      <c r="D64" s="67">
        <v>336.22</v>
      </c>
      <c r="E64" s="67">
        <v>0</v>
      </c>
      <c r="F64" s="67">
        <v>336.22</v>
      </c>
      <c r="G64" s="67">
        <v>6370.79</v>
      </c>
    </row>
    <row r="65" spans="1:7" x14ac:dyDescent="0.2">
      <c r="A65" s="48" t="s">
        <v>63</v>
      </c>
      <c r="B65" s="68" t="s">
        <v>323</v>
      </c>
      <c r="C65" s="67">
        <v>438408.65</v>
      </c>
      <c r="D65" s="67">
        <v>804.3</v>
      </c>
      <c r="E65" s="67">
        <v>198476.16</v>
      </c>
      <c r="F65" s="67">
        <v>197671.86</v>
      </c>
      <c r="G65" s="67">
        <v>636080.51</v>
      </c>
    </row>
    <row r="66" spans="1:7" x14ac:dyDescent="0.2">
      <c r="A66" s="48" t="s">
        <v>63</v>
      </c>
      <c r="B66" s="68" t="s">
        <v>127</v>
      </c>
      <c r="C66" s="67">
        <v>438408.65</v>
      </c>
      <c r="D66" s="67">
        <v>804.3</v>
      </c>
      <c r="E66" s="67">
        <v>198476.16</v>
      </c>
      <c r="F66" s="67">
        <v>197671.86</v>
      </c>
      <c r="G66" s="67">
        <v>636080.51</v>
      </c>
    </row>
    <row r="67" spans="1:7" x14ac:dyDescent="0.2">
      <c r="A67" s="48" t="s">
        <v>63</v>
      </c>
      <c r="B67" s="68" t="s">
        <v>128</v>
      </c>
      <c r="C67" s="67">
        <v>822984.22</v>
      </c>
      <c r="D67" s="67">
        <v>0</v>
      </c>
      <c r="E67" s="67">
        <v>0</v>
      </c>
      <c r="F67" s="67">
        <v>0</v>
      </c>
      <c r="G67" s="67">
        <v>822984.22</v>
      </c>
    </row>
    <row r="68" spans="1:7" x14ac:dyDescent="0.2">
      <c r="A68" s="48" t="s">
        <v>63</v>
      </c>
      <c r="B68" s="68" t="s">
        <v>129</v>
      </c>
      <c r="C68" s="67">
        <v>0</v>
      </c>
      <c r="D68" s="67">
        <v>0</v>
      </c>
      <c r="E68" s="67">
        <v>0</v>
      </c>
      <c r="F68" s="67">
        <v>0</v>
      </c>
      <c r="G68" s="67">
        <v>0</v>
      </c>
    </row>
    <row r="69" spans="1:7" x14ac:dyDescent="0.2">
      <c r="A69" s="48" t="s">
        <v>63</v>
      </c>
      <c r="B69" s="68" t="s">
        <v>130</v>
      </c>
      <c r="C69" s="67">
        <v>1261392.8700000001</v>
      </c>
      <c r="D69" s="67">
        <v>804.3</v>
      </c>
      <c r="E69" s="67">
        <v>198476.16</v>
      </c>
      <c r="F69" s="67">
        <v>197671.86</v>
      </c>
      <c r="G69" s="67">
        <v>1459064.73</v>
      </c>
    </row>
    <row r="70" spans="1:7" ht="15" x14ac:dyDescent="0.25">
      <c r="A70" s="46"/>
      <c r="B70" s="66" t="s">
        <v>131</v>
      </c>
      <c r="C70" s="67"/>
      <c r="D70" s="67"/>
      <c r="E70" s="67"/>
      <c r="F70" s="67"/>
      <c r="G70" s="67"/>
    </row>
    <row r="71" spans="1:7" x14ac:dyDescent="0.2">
      <c r="A71" s="48" t="s">
        <v>63</v>
      </c>
      <c r="B71" s="68" t="s">
        <v>132</v>
      </c>
      <c r="C71" s="67">
        <v>0</v>
      </c>
      <c r="D71" s="67">
        <v>0</v>
      </c>
      <c r="E71" s="67">
        <v>0</v>
      </c>
      <c r="F71" s="67">
        <v>0</v>
      </c>
      <c r="G71" s="67">
        <v>0</v>
      </c>
    </row>
    <row r="72" spans="1:7" x14ac:dyDescent="0.2">
      <c r="A72" s="48" t="s">
        <v>63</v>
      </c>
      <c r="B72" s="68" t="s">
        <v>133</v>
      </c>
      <c r="C72" s="67">
        <v>0</v>
      </c>
      <c r="D72" s="67">
        <v>0</v>
      </c>
      <c r="E72" s="67">
        <v>0</v>
      </c>
      <c r="F72" s="67">
        <v>0</v>
      </c>
      <c r="G72" s="67">
        <v>0</v>
      </c>
    </row>
    <row r="73" spans="1:7" x14ac:dyDescent="0.2">
      <c r="A73" s="48" t="s">
        <v>63</v>
      </c>
      <c r="B73" s="68" t="s">
        <v>155</v>
      </c>
      <c r="C73" s="67">
        <v>0</v>
      </c>
      <c r="D73" s="67">
        <v>0</v>
      </c>
      <c r="E73" s="67">
        <v>0</v>
      </c>
      <c r="F73" s="67">
        <v>0</v>
      </c>
      <c r="G73" s="67">
        <v>0</v>
      </c>
    </row>
    <row r="74" spans="1:7" ht="15" x14ac:dyDescent="0.25">
      <c r="A74" s="46"/>
      <c r="B74" s="68" t="s">
        <v>134</v>
      </c>
      <c r="C74" s="67">
        <v>51112372.229999997</v>
      </c>
      <c r="D74" s="67">
        <v>0</v>
      </c>
      <c r="E74" s="67">
        <v>0</v>
      </c>
      <c r="F74" s="67">
        <v>0</v>
      </c>
      <c r="G74" s="67">
        <v>51112372.229999997</v>
      </c>
    </row>
    <row r="75" spans="1:7" x14ac:dyDescent="0.2">
      <c r="A75" s="48" t="s">
        <v>63</v>
      </c>
      <c r="B75" s="66" t="s">
        <v>135</v>
      </c>
      <c r="C75" s="67"/>
      <c r="D75" s="67"/>
      <c r="E75" s="67"/>
      <c r="F75" s="67"/>
      <c r="G75" s="67"/>
    </row>
    <row r="76" spans="1:7" x14ac:dyDescent="0.2">
      <c r="A76" s="48" t="s">
        <v>63</v>
      </c>
      <c r="B76" s="68" t="s">
        <v>136</v>
      </c>
      <c r="C76" s="67">
        <v>438408.65</v>
      </c>
      <c r="D76" s="67">
        <v>804.3</v>
      </c>
      <c r="E76" s="67">
        <v>198476.16</v>
      </c>
      <c r="F76" s="67">
        <v>197671.86</v>
      </c>
      <c r="G76" s="67">
        <v>636080.51</v>
      </c>
    </row>
    <row r="77" spans="1:7" x14ac:dyDescent="0.2">
      <c r="A77" s="48" t="s">
        <v>63</v>
      </c>
      <c r="B77" s="68" t="s">
        <v>137</v>
      </c>
      <c r="C77" s="67">
        <v>0</v>
      </c>
      <c r="D77" s="67">
        <v>0</v>
      </c>
      <c r="E77" s="67">
        <v>0</v>
      </c>
      <c r="F77" s="67">
        <v>0</v>
      </c>
      <c r="G77" s="67">
        <v>0</v>
      </c>
    </row>
    <row r="78" spans="1:7" x14ac:dyDescent="0.2">
      <c r="A78" s="48" t="s">
        <v>63</v>
      </c>
      <c r="B78" s="68" t="s">
        <v>138</v>
      </c>
      <c r="C78" s="67">
        <v>0</v>
      </c>
      <c r="D78" s="67">
        <v>0</v>
      </c>
      <c r="E78" s="67">
        <v>0</v>
      </c>
      <c r="F78" s="67">
        <v>0</v>
      </c>
      <c r="G78" s="67">
        <v>0</v>
      </c>
    </row>
    <row r="79" spans="1:7" x14ac:dyDescent="0.2">
      <c r="A79" s="48" t="s">
        <v>63</v>
      </c>
      <c r="B79" s="68" t="s">
        <v>139</v>
      </c>
      <c r="C79" s="67">
        <v>0</v>
      </c>
      <c r="D79" s="67">
        <v>0</v>
      </c>
      <c r="E79" s="67">
        <v>0</v>
      </c>
      <c r="F79" s="67">
        <v>0</v>
      </c>
      <c r="G79" s="67">
        <v>0</v>
      </c>
    </row>
    <row r="80" spans="1:7" x14ac:dyDescent="0.2">
      <c r="A80" s="48" t="s">
        <v>63</v>
      </c>
      <c r="B80" s="68" t="s">
        <v>140</v>
      </c>
      <c r="C80" s="67">
        <v>0</v>
      </c>
      <c r="D80" s="67">
        <v>0</v>
      </c>
      <c r="E80" s="67">
        <v>0</v>
      </c>
      <c r="F80" s="67">
        <v>0</v>
      </c>
      <c r="G80" s="67">
        <v>0</v>
      </c>
    </row>
    <row r="81" spans="1:7" x14ac:dyDescent="0.2">
      <c r="A81" s="48" t="s">
        <v>63</v>
      </c>
      <c r="B81" s="68" t="s">
        <v>141</v>
      </c>
      <c r="C81" s="67">
        <v>-257303.67</v>
      </c>
      <c r="D81" s="67">
        <v>0</v>
      </c>
      <c r="E81" s="67">
        <v>0</v>
      </c>
      <c r="F81" s="67">
        <v>0</v>
      </c>
      <c r="G81" s="67">
        <v>-257303.67</v>
      </c>
    </row>
    <row r="82" spans="1:7" x14ac:dyDescent="0.2">
      <c r="A82" s="48" t="s">
        <v>63</v>
      </c>
      <c r="B82" s="68" t="s">
        <v>142</v>
      </c>
      <c r="C82" s="67">
        <v>0</v>
      </c>
      <c r="D82" s="67">
        <v>5885.66</v>
      </c>
      <c r="E82" s="67">
        <v>5885.66</v>
      </c>
      <c r="F82" s="67">
        <v>0</v>
      </c>
      <c r="G82" s="67">
        <v>0</v>
      </c>
    </row>
    <row r="83" spans="1:7" x14ac:dyDescent="0.2">
      <c r="A83" s="48" t="s">
        <v>63</v>
      </c>
      <c r="B83" s="68" t="s">
        <v>143</v>
      </c>
      <c r="C83" s="67">
        <v>0</v>
      </c>
      <c r="D83" s="67">
        <v>0</v>
      </c>
      <c r="E83" s="67">
        <v>0</v>
      </c>
      <c r="F83" s="67">
        <v>0</v>
      </c>
      <c r="G83" s="67">
        <v>0</v>
      </c>
    </row>
    <row r="84" spans="1:7" x14ac:dyDescent="0.2">
      <c r="A84" s="48" t="s">
        <v>63</v>
      </c>
      <c r="B84" s="68" t="s">
        <v>144</v>
      </c>
      <c r="C84" s="67">
        <v>0</v>
      </c>
      <c r="D84" s="67">
        <v>0</v>
      </c>
      <c r="E84" s="67">
        <v>0</v>
      </c>
      <c r="F84" s="67">
        <v>0</v>
      </c>
      <c r="G84" s="67">
        <v>0</v>
      </c>
    </row>
    <row r="85" spans="1:7" x14ac:dyDescent="0.2">
      <c r="A85" s="48" t="s">
        <v>63</v>
      </c>
      <c r="B85" s="68" t="s">
        <v>145</v>
      </c>
      <c r="C85" s="67">
        <v>822984.22</v>
      </c>
      <c r="D85" s="67">
        <v>0</v>
      </c>
      <c r="E85" s="67">
        <v>0</v>
      </c>
      <c r="F85" s="67">
        <v>0</v>
      </c>
      <c r="G85" s="67">
        <v>822984.22</v>
      </c>
    </row>
    <row r="86" spans="1:7" x14ac:dyDescent="0.2">
      <c r="A86" s="48" t="s">
        <v>63</v>
      </c>
      <c r="B86" s="68" t="s">
        <v>146</v>
      </c>
      <c r="C86" s="67">
        <v>0</v>
      </c>
      <c r="D86" s="67">
        <v>0</v>
      </c>
      <c r="E86" s="67">
        <v>0</v>
      </c>
      <c r="F86" s="67">
        <v>0</v>
      </c>
      <c r="G86" s="67">
        <v>0</v>
      </c>
    </row>
    <row r="87" spans="1:7" x14ac:dyDescent="0.2">
      <c r="A87" s="48" t="s">
        <v>63</v>
      </c>
      <c r="B87" s="68" t="s">
        <v>147</v>
      </c>
      <c r="C87" s="67">
        <v>822984.22</v>
      </c>
      <c r="D87" s="67">
        <v>0</v>
      </c>
      <c r="E87" s="67">
        <v>0</v>
      </c>
      <c r="F87" s="67">
        <v>0</v>
      </c>
      <c r="G87" s="67">
        <v>822984.22</v>
      </c>
    </row>
    <row r="88" spans="1:7" x14ac:dyDescent="0.2">
      <c r="A88" s="48" t="s">
        <v>63</v>
      </c>
      <c r="B88" s="68" t="s">
        <v>148</v>
      </c>
      <c r="C88" s="67">
        <v>0</v>
      </c>
      <c r="D88" s="67">
        <v>0</v>
      </c>
      <c r="E88" s="67">
        <v>0</v>
      </c>
      <c r="F88" s="67">
        <v>0</v>
      </c>
      <c r="G88" s="67">
        <v>0</v>
      </c>
    </row>
    <row r="89" spans="1:7" x14ac:dyDescent="0.2">
      <c r="A89" s="48" t="s">
        <v>63</v>
      </c>
      <c r="B89" s="68" t="s">
        <v>149</v>
      </c>
      <c r="C89" s="67">
        <v>0</v>
      </c>
      <c r="D89" s="67">
        <v>0</v>
      </c>
      <c r="E89" s="67">
        <v>0</v>
      </c>
      <c r="F89" s="67">
        <v>0</v>
      </c>
      <c r="G89" s="67">
        <v>0</v>
      </c>
    </row>
    <row r="90" spans="1:7" x14ac:dyDescent="0.2">
      <c r="A90" s="48" t="s">
        <v>63</v>
      </c>
      <c r="B90" s="68" t="s">
        <v>150</v>
      </c>
      <c r="C90" s="67">
        <v>0</v>
      </c>
      <c r="D90" s="67">
        <v>0</v>
      </c>
      <c r="E90" s="67">
        <v>0</v>
      </c>
      <c r="F90" s="67">
        <v>0</v>
      </c>
      <c r="G90" s="67">
        <v>0</v>
      </c>
    </row>
    <row r="91" spans="1:7" x14ac:dyDescent="0.2">
      <c r="A91" s="48" t="s">
        <v>63</v>
      </c>
      <c r="B91" s="68" t="s">
        <v>324</v>
      </c>
      <c r="C91" s="67">
        <v>52116461.43</v>
      </c>
      <c r="D91" s="67">
        <v>6689.96</v>
      </c>
      <c r="E91" s="67">
        <v>204361.82</v>
      </c>
      <c r="F91" s="67">
        <v>197671.86</v>
      </c>
      <c r="G91" s="67">
        <v>52314133.289999999</v>
      </c>
    </row>
    <row r="92" spans="1:7" x14ac:dyDescent="0.2">
      <c r="A92" s="48" t="s">
        <v>63</v>
      </c>
      <c r="B92" s="68" t="s">
        <v>96</v>
      </c>
      <c r="C92" s="67">
        <v>14435648.68</v>
      </c>
      <c r="D92" s="67">
        <v>17013.04</v>
      </c>
      <c r="E92" s="67">
        <v>-1583581.47</v>
      </c>
      <c r="F92" s="67">
        <v>-1600594.51</v>
      </c>
      <c r="G92" s="67">
        <v>12835054.17</v>
      </c>
    </row>
    <row r="93" spans="1:7" ht="15" x14ac:dyDescent="0.25">
      <c r="A93" s="46"/>
      <c r="B93" s="68" t="s">
        <v>325</v>
      </c>
      <c r="C93" s="67">
        <v>66552110.109999999</v>
      </c>
      <c r="D93" s="67">
        <v>23703</v>
      </c>
      <c r="E93" s="67">
        <v>-1379219.65</v>
      </c>
      <c r="F93" s="67">
        <v>-1402922.65</v>
      </c>
      <c r="G93" s="67">
        <v>65149187.460000001</v>
      </c>
    </row>
    <row r="94" spans="1:7" x14ac:dyDescent="0.2">
      <c r="A94" s="48" t="s">
        <v>63</v>
      </c>
      <c r="B94" s="66" t="s">
        <v>151</v>
      </c>
      <c r="C94" s="67"/>
      <c r="D94" s="67"/>
      <c r="E94" s="67"/>
      <c r="F94" s="67"/>
      <c r="G94" s="67"/>
    </row>
    <row r="95" spans="1:7" x14ac:dyDescent="0.2">
      <c r="A95" s="48" t="s">
        <v>63</v>
      </c>
      <c r="B95" s="68" t="s">
        <v>152</v>
      </c>
      <c r="C95" s="67">
        <v>0</v>
      </c>
      <c r="D95" s="67">
        <v>0</v>
      </c>
      <c r="E95" s="67">
        <v>0</v>
      </c>
      <c r="F95" s="67">
        <v>0</v>
      </c>
      <c r="G95" s="67">
        <v>0</v>
      </c>
    </row>
    <row r="96" spans="1:7" x14ac:dyDescent="0.2">
      <c r="A96" s="48" t="s">
        <v>63</v>
      </c>
      <c r="B96" s="68" t="s">
        <v>71</v>
      </c>
      <c r="C96" s="67">
        <v>52116461.43</v>
      </c>
      <c r="D96" s="67">
        <v>323607.53999999998</v>
      </c>
      <c r="E96" s="67">
        <v>125935.67999999999</v>
      </c>
      <c r="F96" s="67">
        <v>197671.86</v>
      </c>
      <c r="G96" s="67">
        <v>52314133.289999999</v>
      </c>
    </row>
    <row r="97" spans="1:7" x14ac:dyDescent="0.2">
      <c r="A97" s="48" t="s">
        <v>63</v>
      </c>
      <c r="B97" s="68" t="s">
        <v>87</v>
      </c>
      <c r="C97" s="67">
        <v>0</v>
      </c>
      <c r="D97" s="67">
        <v>34570.79</v>
      </c>
      <c r="E97" s="67">
        <v>34570.79</v>
      </c>
      <c r="F97" s="67">
        <v>0</v>
      </c>
      <c r="G97" s="67">
        <v>0</v>
      </c>
    </row>
    <row r="98" spans="1:7" x14ac:dyDescent="0.2">
      <c r="A98" s="48" t="s">
        <v>63</v>
      </c>
      <c r="B98" s="68" t="s">
        <v>131</v>
      </c>
      <c r="C98" s="67">
        <v>52116461.43</v>
      </c>
      <c r="D98" s="67">
        <v>6689.96</v>
      </c>
      <c r="E98" s="67">
        <v>204361.82</v>
      </c>
      <c r="F98" s="67">
        <v>197671.86</v>
      </c>
      <c r="G98" s="67">
        <v>52314133.289999999</v>
      </c>
    </row>
    <row r="99" spans="1:7" x14ac:dyDescent="0.2">
      <c r="A99" s="48" t="s">
        <v>63</v>
      </c>
      <c r="B99" s="68" t="s">
        <v>326</v>
      </c>
      <c r="C99" s="67">
        <v>0</v>
      </c>
      <c r="D99" s="67">
        <v>-1201700.1399999999</v>
      </c>
      <c r="E99" s="67">
        <v>-1201700.1399999999</v>
      </c>
      <c r="F99" s="67">
        <v>0</v>
      </c>
      <c r="G99" s="67">
        <v>0</v>
      </c>
    </row>
    <row r="100" spans="1:7" x14ac:dyDescent="0.2">
      <c r="A100" s="48" t="s">
        <v>63</v>
      </c>
      <c r="B100" s="68" t="s">
        <v>327</v>
      </c>
      <c r="C100" s="67">
        <v>65503628.710000001</v>
      </c>
      <c r="D100" s="67">
        <v>-1583724.39</v>
      </c>
      <c r="E100" s="67">
        <v>16272.28</v>
      </c>
      <c r="F100" s="67">
        <v>-1599996.67</v>
      </c>
      <c r="G100" s="67">
        <v>63903632.039999999</v>
      </c>
    </row>
    <row r="101" spans="1:7" x14ac:dyDescent="0.2">
      <c r="A101" s="48" t="s">
        <v>63</v>
      </c>
      <c r="B101" s="68" t="s">
        <v>153</v>
      </c>
      <c r="C101" s="67">
        <v>66552110.109999999</v>
      </c>
      <c r="D101" s="67">
        <v>-1225403.1399999999</v>
      </c>
      <c r="E101" s="67">
        <v>177519.51</v>
      </c>
      <c r="F101" s="67">
        <v>-1402922.65</v>
      </c>
      <c r="G101" s="67">
        <v>65149187.460000001</v>
      </c>
    </row>
    <row r="102" spans="1:7" x14ac:dyDescent="0.2">
      <c r="A102" s="48" t="s">
        <v>63</v>
      </c>
      <c r="B102" s="68" t="s">
        <v>328</v>
      </c>
      <c r="C102" s="67">
        <v>0</v>
      </c>
      <c r="D102" s="67">
        <v>0</v>
      </c>
      <c r="E102" s="67">
        <v>0</v>
      </c>
      <c r="F102" s="67">
        <v>0</v>
      </c>
      <c r="G102" s="67">
        <v>0</v>
      </c>
    </row>
    <row r="103" spans="1:7" x14ac:dyDescent="0.2">
      <c r="A103" s="48" t="s">
        <v>63</v>
      </c>
      <c r="B103" s="68" t="s">
        <v>329</v>
      </c>
      <c r="C103" s="67">
        <v>0</v>
      </c>
      <c r="D103" s="67">
        <v>0</v>
      </c>
      <c r="E103" s="67">
        <v>0</v>
      </c>
      <c r="F103" s="67">
        <v>0</v>
      </c>
      <c r="G103" s="67">
        <v>0</v>
      </c>
    </row>
    <row r="104" spans="1:7" x14ac:dyDescent="0.2">
      <c r="A104" s="48" t="s">
        <v>63</v>
      </c>
      <c r="B104" s="68" t="s">
        <v>330</v>
      </c>
      <c r="C104" s="67">
        <v>0</v>
      </c>
      <c r="D104" s="67">
        <v>0</v>
      </c>
      <c r="E104" s="67">
        <v>0</v>
      </c>
      <c r="F104" s="67">
        <v>0</v>
      </c>
      <c r="G104" s="67">
        <v>0</v>
      </c>
    </row>
    <row r="105" spans="1:7" x14ac:dyDescent="0.2">
      <c r="B105" s="68" t="s">
        <v>331</v>
      </c>
      <c r="C105" s="67">
        <v>0</v>
      </c>
      <c r="D105" s="67">
        <v>0</v>
      </c>
      <c r="E105" s="67">
        <v>0</v>
      </c>
      <c r="F105" s="67">
        <v>0</v>
      </c>
      <c r="G105" s="67">
        <v>0</v>
      </c>
    </row>
    <row r="106" spans="1:7" x14ac:dyDescent="0.2">
      <c r="B106" s="62"/>
      <c r="C106" s="61"/>
      <c r="D106" s="61"/>
      <c r="E106" s="61"/>
      <c r="F106" s="61"/>
      <c r="G106" s="61"/>
    </row>
    <row r="107" spans="1:7" x14ac:dyDescent="0.2">
      <c r="B107" s="62"/>
      <c r="C107" s="61"/>
      <c r="D107" s="61"/>
      <c r="E107" s="61"/>
      <c r="F107" s="61"/>
      <c r="G107" s="61"/>
    </row>
    <row r="108" spans="1:7" x14ac:dyDescent="0.2">
      <c r="B108" s="62"/>
      <c r="C108" s="61"/>
      <c r="D108" s="61"/>
      <c r="E108" s="61"/>
      <c r="F108" s="61"/>
      <c r="G108" s="61"/>
    </row>
    <row r="109" spans="1:7" x14ac:dyDescent="0.2">
      <c r="B109" s="62"/>
      <c r="C109" s="61"/>
      <c r="D109" s="61"/>
      <c r="E109" s="61"/>
      <c r="F109" s="61"/>
      <c r="G109" s="61"/>
    </row>
    <row r="110" spans="1:7" x14ac:dyDescent="0.2">
      <c r="B110" s="62"/>
      <c r="C110" s="61"/>
      <c r="D110" s="61"/>
      <c r="E110" s="61"/>
      <c r="F110" s="61"/>
      <c r="G110" s="61"/>
    </row>
    <row r="111" spans="1:7" x14ac:dyDescent="0.2">
      <c r="B111" s="62"/>
      <c r="C111" s="61"/>
      <c r="D111" s="61"/>
      <c r="E111" s="61"/>
      <c r="F111" s="61"/>
      <c r="G111" s="61"/>
    </row>
    <row r="112" spans="1:7" x14ac:dyDescent="0.2">
      <c r="B112" s="60"/>
      <c r="C112" s="61"/>
      <c r="D112" s="61"/>
      <c r="E112" s="61"/>
      <c r="F112" s="61"/>
      <c r="G112" s="61"/>
    </row>
    <row r="113" spans="2:7" x14ac:dyDescent="0.2">
      <c r="B113" s="62"/>
      <c r="C113" s="61"/>
      <c r="D113" s="61"/>
      <c r="E113" s="61"/>
      <c r="F113" s="61"/>
      <c r="G113" s="61"/>
    </row>
    <row r="114" spans="2:7" x14ac:dyDescent="0.2">
      <c r="B114" s="62"/>
      <c r="C114" s="61"/>
      <c r="D114" s="61"/>
      <c r="E114" s="61"/>
      <c r="F114" s="61"/>
      <c r="G114" s="61"/>
    </row>
    <row r="115" spans="2:7" x14ac:dyDescent="0.2">
      <c r="B115" s="62"/>
      <c r="C115" s="61"/>
      <c r="D115" s="61"/>
      <c r="E115" s="61"/>
      <c r="F115" s="61"/>
      <c r="G115" s="61"/>
    </row>
    <row r="116" spans="2:7" x14ac:dyDescent="0.2">
      <c r="B116" s="62"/>
      <c r="C116" s="61"/>
      <c r="D116" s="61"/>
      <c r="E116" s="61"/>
      <c r="F116" s="61"/>
      <c r="G116" s="61"/>
    </row>
    <row r="117" spans="2:7" x14ac:dyDescent="0.2">
      <c r="B117" s="62"/>
      <c r="C117" s="61"/>
      <c r="D117" s="61"/>
      <c r="E117" s="61"/>
      <c r="F117" s="61"/>
      <c r="G117" s="61"/>
    </row>
    <row r="118" spans="2:7" x14ac:dyDescent="0.2">
      <c r="B118" s="62"/>
      <c r="C118" s="61"/>
      <c r="D118" s="61"/>
      <c r="E118" s="61"/>
      <c r="F118" s="61"/>
      <c r="G118" s="61"/>
    </row>
    <row r="119" spans="2:7" x14ac:dyDescent="0.2">
      <c r="B119" s="62"/>
      <c r="C119" s="61"/>
      <c r="D119" s="61"/>
      <c r="E119" s="61"/>
      <c r="F119" s="61"/>
      <c r="G119" s="61"/>
    </row>
    <row r="120" spans="2:7" x14ac:dyDescent="0.2">
      <c r="B120" s="62"/>
      <c r="C120" s="61"/>
      <c r="D120" s="61"/>
      <c r="E120" s="61"/>
      <c r="F120" s="61"/>
      <c r="G120" s="61"/>
    </row>
    <row r="121" spans="2:7" x14ac:dyDescent="0.2">
      <c r="B121" s="62"/>
      <c r="C121" s="61"/>
      <c r="D121" s="61"/>
      <c r="E121" s="61"/>
      <c r="F121" s="61"/>
      <c r="G121" s="61"/>
    </row>
    <row r="122" spans="2:7" x14ac:dyDescent="0.2">
      <c r="B122" s="62"/>
      <c r="C122" s="61"/>
      <c r="D122" s="61"/>
      <c r="E122" s="61"/>
      <c r="F122" s="61"/>
      <c r="G122" s="61"/>
    </row>
    <row r="123" spans="2:7" x14ac:dyDescent="0.2">
      <c r="B123" s="62"/>
      <c r="C123" s="61"/>
      <c r="D123" s="61"/>
      <c r="E123" s="61"/>
      <c r="F123" s="61"/>
      <c r="G123" s="61"/>
    </row>
    <row r="124" spans="2:7" x14ac:dyDescent="0.2">
      <c r="B124" s="62"/>
      <c r="C124" s="61"/>
      <c r="D124" s="61"/>
      <c r="E124" s="61"/>
      <c r="F124" s="61"/>
      <c r="G124" s="61"/>
    </row>
    <row r="125" spans="2:7" x14ac:dyDescent="0.2">
      <c r="B125" s="62"/>
      <c r="C125" s="61"/>
      <c r="D125" s="61"/>
      <c r="E125" s="61"/>
      <c r="F125" s="61"/>
      <c r="G125" s="61"/>
    </row>
    <row r="126" spans="2:7" x14ac:dyDescent="0.2">
      <c r="B126" s="62"/>
      <c r="C126" s="61"/>
      <c r="D126" s="61"/>
      <c r="E126" s="61"/>
      <c r="F126" s="61"/>
      <c r="G126" s="61"/>
    </row>
    <row r="127" spans="2:7" x14ac:dyDescent="0.2">
      <c r="B127" s="62"/>
      <c r="C127" s="61"/>
      <c r="D127" s="61"/>
      <c r="E127" s="61"/>
      <c r="F127" s="61"/>
      <c r="G127" s="61"/>
    </row>
    <row r="128" spans="2:7" x14ac:dyDescent="0.2">
      <c r="B128" s="62"/>
      <c r="C128" s="61"/>
      <c r="D128" s="61"/>
      <c r="E128" s="61"/>
      <c r="F128" s="61"/>
      <c r="G128" s="61"/>
    </row>
    <row r="129" spans="2:7" x14ac:dyDescent="0.2">
      <c r="B129" s="62"/>
      <c r="C129" s="61"/>
      <c r="D129" s="61"/>
      <c r="E129" s="61"/>
      <c r="F129" s="61"/>
      <c r="G129" s="61"/>
    </row>
    <row r="130" spans="2:7" x14ac:dyDescent="0.2">
      <c r="B130" s="62"/>
      <c r="C130" s="61"/>
      <c r="D130" s="61"/>
      <c r="E130" s="61"/>
      <c r="F130" s="61"/>
      <c r="G130" s="61"/>
    </row>
    <row r="131" spans="2:7" x14ac:dyDescent="0.2">
      <c r="B131" s="62"/>
      <c r="C131" s="61"/>
      <c r="D131" s="61"/>
      <c r="E131" s="61"/>
      <c r="F131" s="61"/>
      <c r="G131" s="61"/>
    </row>
    <row r="132" spans="2:7" x14ac:dyDescent="0.2">
      <c r="B132" s="62"/>
      <c r="C132" s="61"/>
      <c r="D132" s="61"/>
      <c r="E132" s="61"/>
      <c r="F132" s="61"/>
      <c r="G132" s="61"/>
    </row>
    <row r="133" spans="2:7" x14ac:dyDescent="0.2">
      <c r="B133" s="62"/>
      <c r="C133" s="61"/>
      <c r="D133" s="61"/>
      <c r="E133" s="61"/>
      <c r="F133" s="61"/>
      <c r="G133" s="61"/>
    </row>
    <row r="134" spans="2:7" x14ac:dyDescent="0.2">
      <c r="B134" s="62"/>
      <c r="C134" s="61"/>
      <c r="D134" s="61"/>
      <c r="E134" s="61"/>
      <c r="F134" s="61"/>
      <c r="G134" s="61"/>
    </row>
    <row r="135" spans="2:7" x14ac:dyDescent="0.2">
      <c r="B135" s="62"/>
      <c r="C135" s="61"/>
      <c r="D135" s="61"/>
      <c r="E135" s="61"/>
      <c r="F135" s="61"/>
      <c r="G135" s="61"/>
    </row>
    <row r="136" spans="2:7" x14ac:dyDescent="0.2">
      <c r="B136" s="62"/>
      <c r="C136" s="61"/>
      <c r="D136" s="61"/>
      <c r="E136" s="61"/>
      <c r="F136" s="61"/>
      <c r="G136" s="61"/>
    </row>
    <row r="137" spans="2:7" x14ac:dyDescent="0.2">
      <c r="B137" s="62"/>
      <c r="C137" s="61"/>
      <c r="D137" s="61"/>
      <c r="E137" s="61"/>
      <c r="F137" s="61"/>
      <c r="G137" s="61"/>
    </row>
    <row r="138" spans="2:7" x14ac:dyDescent="0.2">
      <c r="B138" s="62"/>
      <c r="C138" s="61"/>
      <c r="D138" s="61"/>
      <c r="E138" s="61"/>
      <c r="F138" s="61"/>
      <c r="G138" s="61"/>
    </row>
    <row r="139" spans="2:7" x14ac:dyDescent="0.2">
      <c r="B139" s="62"/>
      <c r="C139" s="61"/>
      <c r="D139" s="61"/>
      <c r="E139" s="61"/>
      <c r="F139" s="61"/>
      <c r="G139" s="61"/>
    </row>
    <row r="140" spans="2:7" x14ac:dyDescent="0.2">
      <c r="B140" s="62"/>
      <c r="C140" s="61"/>
      <c r="D140" s="61"/>
      <c r="E140" s="61"/>
      <c r="F140" s="61"/>
      <c r="G140" s="61"/>
    </row>
    <row r="141" spans="2:7" x14ac:dyDescent="0.2">
      <c r="B141" s="62"/>
      <c r="C141" s="61"/>
      <c r="D141" s="61"/>
      <c r="E141" s="61"/>
      <c r="F141" s="61"/>
      <c r="G141" s="61"/>
    </row>
    <row r="142" spans="2:7" x14ac:dyDescent="0.2">
      <c r="B142" s="62"/>
      <c r="C142" s="61"/>
      <c r="D142" s="61"/>
      <c r="E142" s="61"/>
      <c r="F142" s="61"/>
      <c r="G142" s="61"/>
    </row>
    <row r="143" spans="2:7" x14ac:dyDescent="0.2">
      <c r="B143" s="62"/>
      <c r="C143" s="61"/>
      <c r="D143" s="61"/>
      <c r="E143" s="61"/>
      <c r="F143" s="61"/>
      <c r="G143" s="61"/>
    </row>
    <row r="144" spans="2:7" x14ac:dyDescent="0.2">
      <c r="B144" s="62"/>
      <c r="C144" s="61"/>
      <c r="D144" s="61"/>
      <c r="E144" s="61"/>
      <c r="F144" s="61"/>
      <c r="G144" s="61"/>
    </row>
    <row r="145" spans="2:7" x14ac:dyDescent="0.2">
      <c r="B145" s="62"/>
      <c r="C145" s="61"/>
      <c r="D145" s="61"/>
      <c r="E145" s="61"/>
      <c r="F145" s="61"/>
      <c r="G145" s="61"/>
    </row>
    <row r="146" spans="2:7" x14ac:dyDescent="0.2">
      <c r="B146" s="62"/>
      <c r="C146" s="61"/>
      <c r="D146" s="61"/>
      <c r="E146" s="61"/>
      <c r="F146" s="61"/>
      <c r="G146" s="61"/>
    </row>
    <row r="147" spans="2:7" x14ac:dyDescent="0.2">
      <c r="B147" s="62"/>
      <c r="C147" s="61"/>
      <c r="D147" s="61"/>
      <c r="E147" s="61"/>
      <c r="F147" s="61"/>
      <c r="G147" s="61"/>
    </row>
    <row r="148" spans="2:7" x14ac:dyDescent="0.2">
      <c r="B148" s="62"/>
      <c r="C148" s="61"/>
      <c r="D148" s="61"/>
      <c r="E148" s="61"/>
      <c r="F148" s="61"/>
      <c r="G148" s="61"/>
    </row>
    <row r="149" spans="2:7" x14ac:dyDescent="0.2">
      <c r="B149" s="62"/>
      <c r="C149" s="61"/>
      <c r="D149" s="61"/>
      <c r="E149" s="61"/>
      <c r="F149" s="61"/>
      <c r="G149" s="61"/>
    </row>
    <row r="150" spans="2:7" x14ac:dyDescent="0.2">
      <c r="B150" s="62"/>
      <c r="C150" s="61"/>
      <c r="D150" s="61"/>
      <c r="E150" s="61"/>
      <c r="F150" s="61"/>
      <c r="G150" s="61"/>
    </row>
    <row r="151" spans="2:7" x14ac:dyDescent="0.2">
      <c r="B151" s="62"/>
      <c r="C151" s="61"/>
      <c r="D151" s="61"/>
      <c r="E151" s="61"/>
      <c r="F151" s="61"/>
      <c r="G151" s="61"/>
    </row>
    <row r="152" spans="2:7" x14ac:dyDescent="0.2">
      <c r="B152" s="62"/>
      <c r="C152" s="61"/>
      <c r="D152" s="61"/>
      <c r="E152" s="61"/>
      <c r="F152" s="61"/>
      <c r="G152" s="61"/>
    </row>
    <row r="153" spans="2:7" x14ac:dyDescent="0.2">
      <c r="B153" s="62"/>
      <c r="C153" s="61"/>
      <c r="D153" s="61"/>
      <c r="E153" s="61"/>
      <c r="F153" s="61"/>
      <c r="G153" s="61"/>
    </row>
    <row r="154" spans="2:7" x14ac:dyDescent="0.2">
      <c r="B154" s="62"/>
      <c r="C154" s="61"/>
      <c r="D154" s="61"/>
      <c r="E154" s="61"/>
      <c r="F154" s="61"/>
      <c r="G154" s="61"/>
    </row>
    <row r="155" spans="2:7" x14ac:dyDescent="0.2">
      <c r="B155" s="62"/>
      <c r="C155" s="61"/>
      <c r="D155" s="61"/>
      <c r="E155" s="61"/>
      <c r="F155" s="61"/>
      <c r="G155" s="61"/>
    </row>
    <row r="156" spans="2:7" x14ac:dyDescent="0.2">
      <c r="B156" s="62"/>
      <c r="C156" s="61"/>
      <c r="D156" s="61"/>
      <c r="E156" s="61"/>
      <c r="F156" s="61"/>
      <c r="G156" s="61"/>
    </row>
    <row r="157" spans="2:7" x14ac:dyDescent="0.2">
      <c r="B157" s="62"/>
      <c r="C157" s="61"/>
      <c r="D157" s="61"/>
      <c r="E157" s="61"/>
      <c r="F157" s="61"/>
      <c r="G157" s="61"/>
    </row>
    <row r="158" spans="2:7" x14ac:dyDescent="0.2">
      <c r="B158" s="62"/>
      <c r="C158" s="61"/>
      <c r="D158" s="61"/>
      <c r="E158" s="61"/>
      <c r="F158" s="61"/>
      <c r="G158" s="61"/>
    </row>
    <row r="159" spans="2:7" x14ac:dyDescent="0.2">
      <c r="B159" s="62"/>
      <c r="C159" s="61"/>
      <c r="D159" s="61"/>
      <c r="E159" s="61"/>
      <c r="F159" s="61"/>
      <c r="G159" s="61"/>
    </row>
    <row r="160" spans="2:7" x14ac:dyDescent="0.2">
      <c r="B160" s="62"/>
      <c r="C160" s="61"/>
      <c r="D160" s="61"/>
      <c r="E160" s="61"/>
      <c r="F160" s="61"/>
      <c r="G160" s="61"/>
    </row>
    <row r="161" spans="2:7" x14ac:dyDescent="0.2">
      <c r="B161" s="62"/>
      <c r="C161" s="61"/>
      <c r="D161" s="61"/>
      <c r="E161" s="61"/>
      <c r="F161" s="61"/>
      <c r="G161" s="61"/>
    </row>
    <row r="162" spans="2:7" x14ac:dyDescent="0.2">
      <c r="B162" s="62"/>
      <c r="C162" s="61"/>
      <c r="D162" s="61"/>
      <c r="E162" s="61"/>
      <c r="F162" s="61"/>
      <c r="G162" s="61"/>
    </row>
    <row r="163" spans="2:7" x14ac:dyDescent="0.2">
      <c r="B163" s="62"/>
      <c r="C163" s="61"/>
      <c r="D163" s="61"/>
      <c r="E163" s="61"/>
      <c r="F163" s="61"/>
      <c r="G163" s="61"/>
    </row>
    <row r="164" spans="2:7" x14ac:dyDescent="0.2">
      <c r="B164" s="62"/>
      <c r="C164" s="61"/>
      <c r="D164" s="61"/>
      <c r="E164" s="61"/>
      <c r="F164" s="61"/>
      <c r="G164" s="61"/>
    </row>
    <row r="165" spans="2:7" x14ac:dyDescent="0.2">
      <c r="B165" s="62"/>
      <c r="C165" s="61"/>
      <c r="D165" s="61"/>
      <c r="E165" s="61"/>
      <c r="F165" s="61"/>
      <c r="G165" s="61"/>
    </row>
    <row r="166" spans="2:7" x14ac:dyDescent="0.2">
      <c r="B166" s="62"/>
      <c r="C166" s="61"/>
      <c r="D166" s="61"/>
      <c r="E166" s="61"/>
      <c r="F166" s="61"/>
      <c r="G166" s="61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9"/>
  <sheetViews>
    <sheetView zoomScale="60" zoomScaleNormal="60" workbookViewId="0">
      <pane ySplit="1" topLeftCell="A69" activePane="bottomLeft" state="frozen"/>
      <selection activeCell="B1" sqref="B1"/>
      <selection pane="bottomLeft" activeCell="G87" sqref="G87"/>
    </sheetView>
  </sheetViews>
  <sheetFormatPr defaultColWidth="8.7109375" defaultRowHeight="15" x14ac:dyDescent="0.25"/>
  <cols>
    <col min="1" max="1" width="56.7109375" style="83" bestFit="1" customWidth="1"/>
    <col min="2" max="2" width="10.7109375" style="83" bestFit="1" customWidth="1"/>
    <col min="3" max="3" width="33.7109375" style="83" bestFit="1" customWidth="1"/>
    <col min="4" max="4" width="6.85546875" style="83" bestFit="1" customWidth="1"/>
    <col min="5" max="5" width="63.140625" style="83" bestFit="1" customWidth="1"/>
    <col min="6" max="6" width="6.85546875" style="83" bestFit="1" customWidth="1"/>
    <col min="7" max="7" width="11" style="83" bestFit="1" customWidth="1"/>
    <col min="8" max="8" width="6.140625" style="83" bestFit="1" customWidth="1"/>
    <col min="9" max="9" width="9.7109375" style="83" bestFit="1" customWidth="1"/>
    <col min="10" max="10" width="6.85546875" style="83" bestFit="1" customWidth="1"/>
    <col min="11" max="16384" width="8.7109375" style="83"/>
  </cols>
  <sheetData>
    <row r="1" spans="1:10" x14ac:dyDescent="0.25">
      <c r="A1" s="86" t="s">
        <v>459</v>
      </c>
      <c r="B1" s="86" t="s">
        <v>460</v>
      </c>
      <c r="C1" s="86" t="s">
        <v>461</v>
      </c>
      <c r="D1" s="86" t="s">
        <v>462</v>
      </c>
      <c r="E1" s="86" t="s">
        <v>463</v>
      </c>
      <c r="F1" s="86" t="s">
        <v>464</v>
      </c>
      <c r="G1" s="86" t="s">
        <v>465</v>
      </c>
    </row>
    <row r="2" spans="1:10" x14ac:dyDescent="0.25">
      <c r="A2" s="83" t="s">
        <v>458</v>
      </c>
    </row>
    <row r="3" spans="1:10" x14ac:dyDescent="0.25">
      <c r="A3" s="83" t="s">
        <v>457</v>
      </c>
    </row>
    <row r="4" spans="1:10" x14ac:dyDescent="0.25">
      <c r="A4" s="83" t="s">
        <v>456</v>
      </c>
    </row>
    <row r="5" spans="1:10" x14ac:dyDescent="0.25">
      <c r="A5" s="83" t="s">
        <v>455</v>
      </c>
    </row>
    <row r="6" spans="1:10" x14ac:dyDescent="0.25">
      <c r="A6" s="83" t="s">
        <v>454</v>
      </c>
    </row>
    <row r="7" spans="1:10" x14ac:dyDescent="0.25">
      <c r="A7" s="83" t="s">
        <v>453</v>
      </c>
    </row>
    <row r="8" spans="1:10" x14ac:dyDescent="0.25">
      <c r="A8" s="85">
        <v>43190</v>
      </c>
    </row>
    <row r="10" spans="1:10" x14ac:dyDescent="0.25">
      <c r="B10" s="83" t="s">
        <v>445</v>
      </c>
      <c r="D10" s="83" t="s">
        <v>452</v>
      </c>
      <c r="E10" s="83" t="s">
        <v>451</v>
      </c>
      <c r="G10" s="83" t="s">
        <v>450</v>
      </c>
      <c r="H10" s="83" t="s">
        <v>448</v>
      </c>
      <c r="I10" s="83" t="s">
        <v>449</v>
      </c>
      <c r="J10" s="83" t="s">
        <v>448</v>
      </c>
    </row>
    <row r="11" spans="1:10" x14ac:dyDescent="0.25">
      <c r="A11" s="83" t="s">
        <v>447</v>
      </c>
      <c r="B11" s="83" t="s">
        <v>446</v>
      </c>
      <c r="C11" s="83" t="s">
        <v>445</v>
      </c>
      <c r="D11" s="83" t="s">
        <v>444</v>
      </c>
      <c r="E11" s="83" t="s">
        <v>444</v>
      </c>
      <c r="F11" s="83" t="s">
        <v>443</v>
      </c>
      <c r="G11" s="83" t="s">
        <v>442</v>
      </c>
      <c r="H11" s="83" t="s">
        <v>441</v>
      </c>
      <c r="I11" s="83" t="s">
        <v>440</v>
      </c>
      <c r="J11" s="83" t="s">
        <v>439</v>
      </c>
    </row>
    <row r="12" spans="1:10" x14ac:dyDescent="0.25">
      <c r="A12" s="83" t="s">
        <v>437</v>
      </c>
      <c r="B12" s="83" t="s">
        <v>350</v>
      </c>
      <c r="C12" s="83" t="s">
        <v>438</v>
      </c>
      <c r="D12" s="83" t="s">
        <v>435</v>
      </c>
      <c r="E12" s="83" t="s">
        <v>350</v>
      </c>
      <c r="F12" s="83" t="s">
        <v>437</v>
      </c>
      <c r="G12" s="83" t="s">
        <v>436</v>
      </c>
      <c r="H12" s="83" t="s">
        <v>435</v>
      </c>
      <c r="I12" s="83" t="s">
        <v>434</v>
      </c>
      <c r="J12" s="83" t="s">
        <v>433</v>
      </c>
    </row>
    <row r="14" spans="1:10" x14ac:dyDescent="0.25">
      <c r="A14" s="83" t="s">
        <v>351</v>
      </c>
    </row>
    <row r="15" spans="1:10" x14ac:dyDescent="0.25">
      <c r="A15" s="83" t="s">
        <v>350</v>
      </c>
    </row>
    <row r="16" spans="1:10" x14ac:dyDescent="0.25">
      <c r="A16" s="83">
        <v>25958</v>
      </c>
      <c r="B16" s="83" t="s">
        <v>432</v>
      </c>
      <c r="C16" s="83" t="s">
        <v>431</v>
      </c>
      <c r="D16" s="83">
        <v>40.68</v>
      </c>
      <c r="E16" s="83">
        <v>1055991</v>
      </c>
      <c r="F16" s="83">
        <v>50.72</v>
      </c>
      <c r="G16" s="83">
        <v>1316590</v>
      </c>
      <c r="H16" s="83">
        <v>2.0299999999999998</v>
      </c>
      <c r="I16" s="83">
        <v>260599</v>
      </c>
      <c r="J16" s="83">
        <v>24.68</v>
      </c>
    </row>
    <row r="17" spans="1:10" x14ac:dyDescent="0.25">
      <c r="A17" s="83">
        <v>61706</v>
      </c>
      <c r="B17" s="83" t="s">
        <v>430</v>
      </c>
      <c r="C17" s="83" t="s">
        <v>429</v>
      </c>
      <c r="D17" s="83">
        <v>15.82</v>
      </c>
      <c r="E17" s="83">
        <v>976475</v>
      </c>
      <c r="F17" s="83">
        <v>18.59</v>
      </c>
      <c r="G17" s="87">
        <v>1147115</v>
      </c>
      <c r="H17" s="83">
        <v>1.77</v>
      </c>
      <c r="I17" s="83">
        <v>170640</v>
      </c>
      <c r="J17" s="83">
        <v>17.48</v>
      </c>
    </row>
    <row r="18" spans="1:10" x14ac:dyDescent="0.25">
      <c r="A18" s="83">
        <v>29596</v>
      </c>
      <c r="B18" s="83" t="s">
        <v>428</v>
      </c>
      <c r="C18" s="83" t="s">
        <v>427</v>
      </c>
      <c r="D18" s="83">
        <v>22.77</v>
      </c>
      <c r="E18" s="83">
        <v>673778</v>
      </c>
      <c r="F18" s="83">
        <v>31.51</v>
      </c>
      <c r="G18" s="83">
        <v>932570</v>
      </c>
      <c r="H18" s="83">
        <v>1.44</v>
      </c>
      <c r="I18" s="83">
        <v>258792</v>
      </c>
      <c r="J18" s="83">
        <v>38.409999999999997</v>
      </c>
    </row>
    <row r="19" spans="1:10" x14ac:dyDescent="0.25">
      <c r="A19" s="83">
        <v>13734</v>
      </c>
      <c r="B19" s="83" t="s">
        <v>426</v>
      </c>
      <c r="C19" s="83" t="s">
        <v>425</v>
      </c>
      <c r="D19" s="83">
        <v>84.05</v>
      </c>
      <c r="E19" s="83">
        <v>1154331</v>
      </c>
      <c r="F19" s="83">
        <v>99.34</v>
      </c>
      <c r="G19" s="83">
        <v>1364336</v>
      </c>
      <c r="H19" s="83">
        <v>2.1</v>
      </c>
      <c r="I19" s="83">
        <v>210004</v>
      </c>
      <c r="J19" s="83">
        <v>18.190000000000001</v>
      </c>
    </row>
    <row r="20" spans="1:10" x14ac:dyDescent="0.25">
      <c r="A20" s="83">
        <v>60450</v>
      </c>
      <c r="B20" s="83" t="s">
        <v>424</v>
      </c>
      <c r="C20" s="83" t="s">
        <v>423</v>
      </c>
      <c r="D20" s="83">
        <v>16.260000000000002</v>
      </c>
      <c r="E20" s="83">
        <v>982711</v>
      </c>
      <c r="F20" s="83">
        <v>16.79</v>
      </c>
      <c r="G20" s="83">
        <v>1014955</v>
      </c>
      <c r="H20" s="83">
        <v>1.56</v>
      </c>
      <c r="I20" s="83">
        <v>32244</v>
      </c>
      <c r="J20" s="83">
        <v>3.28</v>
      </c>
    </row>
    <row r="21" spans="1:10" x14ac:dyDescent="0.25">
      <c r="A21" s="83">
        <v>55380</v>
      </c>
      <c r="B21" s="83" t="s">
        <v>422</v>
      </c>
      <c r="C21" s="83" t="s">
        <v>421</v>
      </c>
      <c r="D21" s="83">
        <v>10.67</v>
      </c>
      <c r="E21" s="83">
        <v>590801</v>
      </c>
      <c r="F21" s="83">
        <v>13.98</v>
      </c>
      <c r="G21" s="83">
        <v>774212</v>
      </c>
      <c r="H21" s="83">
        <v>1.19</v>
      </c>
      <c r="I21" s="83">
        <v>183411</v>
      </c>
      <c r="J21" s="83">
        <v>31.04</v>
      </c>
    </row>
    <row r="22" spans="1:10" x14ac:dyDescent="0.25">
      <c r="A22" s="83">
        <v>13944</v>
      </c>
      <c r="B22" s="83" t="s">
        <v>420</v>
      </c>
      <c r="C22" s="83" t="s">
        <v>419</v>
      </c>
      <c r="D22" s="83">
        <v>98.1</v>
      </c>
      <c r="E22" s="83">
        <v>1367877</v>
      </c>
      <c r="F22" s="83">
        <v>121.57</v>
      </c>
      <c r="G22" s="83">
        <v>1695172</v>
      </c>
      <c r="H22" s="83">
        <v>2.61</v>
      </c>
      <c r="I22" s="83">
        <v>327295</v>
      </c>
      <c r="J22" s="83">
        <v>23.93</v>
      </c>
    </row>
    <row r="23" spans="1:10" x14ac:dyDescent="0.25">
      <c r="A23" s="83">
        <v>101063</v>
      </c>
      <c r="B23" s="83" t="s">
        <v>418</v>
      </c>
      <c r="C23" s="83" t="s">
        <v>417</v>
      </c>
      <c r="D23" s="83">
        <v>10.9</v>
      </c>
      <c r="E23" s="83">
        <v>1101666</v>
      </c>
      <c r="F23" s="83">
        <v>11</v>
      </c>
      <c r="G23" s="83">
        <v>1111693</v>
      </c>
      <c r="H23" s="83">
        <v>1.71</v>
      </c>
      <c r="I23" s="83">
        <v>10027</v>
      </c>
      <c r="J23" s="83">
        <v>0.91</v>
      </c>
    </row>
    <row r="24" spans="1:10" x14ac:dyDescent="0.25">
      <c r="A24" s="83">
        <v>14596</v>
      </c>
      <c r="B24" s="83" t="s">
        <v>416</v>
      </c>
      <c r="C24" s="83" t="s">
        <v>415</v>
      </c>
      <c r="D24" s="83">
        <v>65.67</v>
      </c>
      <c r="E24" s="83">
        <v>958554</v>
      </c>
      <c r="F24" s="83">
        <v>120.52</v>
      </c>
      <c r="G24" s="83">
        <v>1759110</v>
      </c>
      <c r="H24" s="83">
        <v>2.71</v>
      </c>
      <c r="I24" s="83">
        <v>800556</v>
      </c>
      <c r="J24" s="83">
        <v>83.52</v>
      </c>
    </row>
    <row r="25" spans="1:10" x14ac:dyDescent="0.25">
      <c r="A25" s="83">
        <v>12661</v>
      </c>
      <c r="B25" s="83" t="s">
        <v>414</v>
      </c>
      <c r="C25" s="83" t="s">
        <v>413</v>
      </c>
      <c r="D25" s="83">
        <v>67.75</v>
      </c>
      <c r="E25" s="83">
        <v>857822</v>
      </c>
      <c r="F25" s="83">
        <v>99.76</v>
      </c>
      <c r="G25" s="83">
        <v>1263061</v>
      </c>
      <c r="H25" s="83">
        <v>1.94</v>
      </c>
      <c r="I25" s="83">
        <v>405239</v>
      </c>
      <c r="J25" s="83">
        <v>47.24</v>
      </c>
    </row>
    <row r="26" spans="1:10" x14ac:dyDescent="0.25">
      <c r="A26" s="83">
        <v>50445</v>
      </c>
      <c r="B26" s="83" t="s">
        <v>412</v>
      </c>
      <c r="C26" s="83" t="s">
        <v>411</v>
      </c>
      <c r="D26" s="83">
        <v>17.16</v>
      </c>
      <c r="E26" s="83">
        <v>865597</v>
      </c>
      <c r="F26" s="83">
        <v>21.2</v>
      </c>
      <c r="G26" s="83">
        <v>1069434</v>
      </c>
      <c r="H26" s="83">
        <v>1.65</v>
      </c>
      <c r="I26" s="83">
        <v>203837</v>
      </c>
      <c r="J26" s="83">
        <v>23.55</v>
      </c>
    </row>
    <row r="27" spans="1:10" x14ac:dyDescent="0.25">
      <c r="A27" s="83">
        <v>27647</v>
      </c>
      <c r="B27" s="83" t="s">
        <v>410</v>
      </c>
      <c r="C27" s="83" t="s">
        <v>409</v>
      </c>
      <c r="D27" s="83">
        <v>49.47</v>
      </c>
      <c r="E27" s="83">
        <v>1367702</v>
      </c>
      <c r="F27" s="83">
        <v>57.64</v>
      </c>
      <c r="G27" s="83">
        <v>1593573</v>
      </c>
      <c r="H27" s="83">
        <v>2.4500000000000002</v>
      </c>
      <c r="I27" s="83">
        <v>225871</v>
      </c>
      <c r="J27" s="83">
        <v>16.510000000000002</v>
      </c>
    </row>
    <row r="28" spans="1:10" x14ac:dyDescent="0.25">
      <c r="A28" s="83">
        <v>16274</v>
      </c>
      <c r="B28" s="83" t="s">
        <v>408</v>
      </c>
      <c r="C28" s="83" t="s">
        <v>407</v>
      </c>
      <c r="D28" s="83">
        <v>78.62</v>
      </c>
      <c r="E28" s="83">
        <v>1279439</v>
      </c>
      <c r="F28" s="83">
        <v>118.14</v>
      </c>
      <c r="G28" s="83">
        <v>1922610</v>
      </c>
      <c r="H28" s="83">
        <v>2.96</v>
      </c>
      <c r="I28" s="83">
        <v>643171</v>
      </c>
      <c r="J28" s="83">
        <v>50.27</v>
      </c>
    </row>
    <row r="29" spans="1:10" x14ac:dyDescent="0.25">
      <c r="A29" s="83">
        <v>22414</v>
      </c>
      <c r="B29" s="83" t="s">
        <v>406</v>
      </c>
      <c r="C29" s="83" t="s">
        <v>405</v>
      </c>
      <c r="D29" s="83">
        <v>18.420000000000002</v>
      </c>
      <c r="E29" s="83">
        <v>412839</v>
      </c>
      <c r="F29" s="83">
        <v>26.98</v>
      </c>
      <c r="G29" s="83">
        <v>604842</v>
      </c>
      <c r="H29" s="83">
        <v>0.93</v>
      </c>
      <c r="I29" s="83">
        <v>192003</v>
      </c>
      <c r="J29" s="83">
        <v>46.51</v>
      </c>
    </row>
    <row r="30" spans="1:10" x14ac:dyDescent="0.25">
      <c r="A30" s="83">
        <v>23370</v>
      </c>
      <c r="B30" s="83" t="s">
        <v>404</v>
      </c>
      <c r="C30" s="83" t="s">
        <v>403</v>
      </c>
      <c r="D30" s="83">
        <v>44.73</v>
      </c>
      <c r="E30" s="83">
        <v>1045366</v>
      </c>
      <c r="F30" s="83">
        <v>61.21</v>
      </c>
      <c r="G30" s="83">
        <v>1430478</v>
      </c>
      <c r="H30" s="83">
        <v>2.2000000000000002</v>
      </c>
      <c r="I30" s="83">
        <v>385112</v>
      </c>
      <c r="J30" s="83">
        <v>36.840000000000003</v>
      </c>
    </row>
    <row r="31" spans="1:10" x14ac:dyDescent="0.25">
      <c r="A31" s="83">
        <v>27783</v>
      </c>
      <c r="B31" s="83" t="s">
        <v>402</v>
      </c>
      <c r="C31" s="83" t="s">
        <v>401</v>
      </c>
      <c r="D31" s="83">
        <v>37.5</v>
      </c>
      <c r="E31" s="83">
        <v>1041838</v>
      </c>
      <c r="F31" s="83">
        <v>62.11</v>
      </c>
      <c r="G31" s="83">
        <v>1725602</v>
      </c>
      <c r="H31" s="83">
        <v>2.66</v>
      </c>
      <c r="I31" s="83">
        <v>683764</v>
      </c>
      <c r="J31" s="83">
        <v>65.63</v>
      </c>
    </row>
    <row r="32" spans="1:10" x14ac:dyDescent="0.25">
      <c r="A32" s="83">
        <v>135719</v>
      </c>
      <c r="B32" s="83" t="s">
        <v>400</v>
      </c>
      <c r="C32" s="83" t="s">
        <v>399</v>
      </c>
      <c r="D32" s="83">
        <v>6.51</v>
      </c>
      <c r="E32" s="83">
        <v>883705</v>
      </c>
      <c r="F32" s="83">
        <v>6.4</v>
      </c>
      <c r="G32" s="83">
        <v>868602</v>
      </c>
      <c r="H32" s="83">
        <v>1.34</v>
      </c>
      <c r="I32" s="83">
        <v>-15104</v>
      </c>
      <c r="J32" s="83">
        <v>-1.71</v>
      </c>
    </row>
    <row r="33" spans="1:10" x14ac:dyDescent="0.25">
      <c r="A33" s="83">
        <v>31352</v>
      </c>
      <c r="B33" s="83" t="s">
        <v>398</v>
      </c>
      <c r="C33" s="83" t="s">
        <v>397</v>
      </c>
      <c r="D33" s="83">
        <v>43.88</v>
      </c>
      <c r="E33" s="83">
        <v>1375668</v>
      </c>
      <c r="F33" s="83">
        <v>39.01</v>
      </c>
      <c r="G33" s="83">
        <v>1223042</v>
      </c>
      <c r="H33" s="83">
        <v>1.88</v>
      </c>
      <c r="I33" s="83">
        <v>-152626</v>
      </c>
      <c r="J33" s="83">
        <v>-11.09</v>
      </c>
    </row>
    <row r="34" spans="1:10" x14ac:dyDescent="0.25">
      <c r="A34" s="83">
        <v>53517</v>
      </c>
      <c r="B34" s="83" t="s">
        <v>396</v>
      </c>
      <c r="C34" s="83" t="s">
        <v>395</v>
      </c>
      <c r="D34" s="83">
        <v>24.38</v>
      </c>
      <c r="E34" s="83">
        <v>1304906</v>
      </c>
      <c r="F34" s="83">
        <v>36.729999999999997</v>
      </c>
      <c r="G34" s="83">
        <v>1965679</v>
      </c>
      <c r="H34" s="83">
        <v>3.03</v>
      </c>
      <c r="I34" s="83">
        <v>660773</v>
      </c>
      <c r="J34" s="83">
        <v>50.64</v>
      </c>
    </row>
    <row r="35" spans="1:10" x14ac:dyDescent="0.25">
      <c r="A35" s="83">
        <v>67361</v>
      </c>
      <c r="B35" s="83" t="s">
        <v>394</v>
      </c>
      <c r="C35" s="83" t="s">
        <v>393</v>
      </c>
      <c r="D35" s="83">
        <v>6.66</v>
      </c>
      <c r="E35" s="83">
        <v>448900</v>
      </c>
      <c r="F35" s="83">
        <v>5.85</v>
      </c>
      <c r="G35" s="83">
        <v>394062</v>
      </c>
      <c r="H35" s="83">
        <v>0.61</v>
      </c>
      <c r="I35" s="83">
        <v>-54838</v>
      </c>
      <c r="J35" s="83">
        <v>-12.22</v>
      </c>
    </row>
    <row r="36" spans="1:10" x14ac:dyDescent="0.25">
      <c r="A36" s="83">
        <v>20760</v>
      </c>
      <c r="B36" s="83" t="s">
        <v>392</v>
      </c>
      <c r="C36" s="83" t="s">
        <v>391</v>
      </c>
      <c r="D36" s="83">
        <v>32.700000000000003</v>
      </c>
      <c r="E36" s="83">
        <v>678771</v>
      </c>
      <c r="F36" s="83">
        <v>34.799999999999997</v>
      </c>
      <c r="G36" s="83">
        <v>722448</v>
      </c>
      <c r="H36" s="83">
        <v>1.1100000000000001</v>
      </c>
      <c r="I36" s="83">
        <v>43677</v>
      </c>
      <c r="J36" s="83">
        <v>6.43</v>
      </c>
    </row>
    <row r="37" spans="1:10" x14ac:dyDescent="0.25">
      <c r="A37" s="83">
        <v>7007</v>
      </c>
      <c r="B37" s="83" t="s">
        <v>390</v>
      </c>
      <c r="C37" s="83" t="s">
        <v>389</v>
      </c>
      <c r="D37" s="83">
        <v>82.01</v>
      </c>
      <c r="E37" s="83">
        <v>574614</v>
      </c>
      <c r="F37" s="83">
        <v>89.86</v>
      </c>
      <c r="G37" s="83">
        <v>629649</v>
      </c>
      <c r="H37" s="83">
        <v>0.97</v>
      </c>
      <c r="I37" s="83">
        <v>55035</v>
      </c>
      <c r="J37" s="83">
        <v>9.58</v>
      </c>
    </row>
    <row r="38" spans="1:10" x14ac:dyDescent="0.25">
      <c r="A38" s="83">
        <v>20440</v>
      </c>
      <c r="B38" s="83" t="s">
        <v>388</v>
      </c>
      <c r="C38" s="83" t="s">
        <v>387</v>
      </c>
      <c r="D38" s="83">
        <v>18.09</v>
      </c>
      <c r="E38" s="83">
        <v>369777</v>
      </c>
      <c r="F38" s="83">
        <v>20.47</v>
      </c>
      <c r="G38" s="83">
        <v>418458</v>
      </c>
      <c r="H38" s="83">
        <v>0.64</v>
      </c>
      <c r="I38" s="83">
        <v>48680</v>
      </c>
      <c r="J38" s="83">
        <v>13.16</v>
      </c>
    </row>
    <row r="39" spans="1:10" x14ac:dyDescent="0.25">
      <c r="A39" s="83">
        <v>77042</v>
      </c>
      <c r="B39" s="83" t="s">
        <v>277</v>
      </c>
      <c r="C39" s="83" t="s">
        <v>386</v>
      </c>
      <c r="D39" s="83">
        <v>10.74</v>
      </c>
      <c r="E39" s="83">
        <v>827053</v>
      </c>
      <c r="F39" s="83">
        <v>12.44</v>
      </c>
      <c r="G39" s="83">
        <v>958402</v>
      </c>
      <c r="H39" s="83">
        <v>1.47</v>
      </c>
      <c r="I39" s="83">
        <v>131349</v>
      </c>
      <c r="J39" s="83">
        <v>15.88</v>
      </c>
    </row>
    <row r="40" spans="1:10" x14ac:dyDescent="0.25">
      <c r="A40" s="83">
        <v>10100</v>
      </c>
      <c r="B40" s="83" t="s">
        <v>385</v>
      </c>
      <c r="C40" s="83" t="s">
        <v>384</v>
      </c>
      <c r="D40" s="83">
        <v>93.67</v>
      </c>
      <c r="E40" s="83">
        <v>946033</v>
      </c>
      <c r="F40" s="83">
        <v>105.16</v>
      </c>
      <c r="G40" s="83">
        <v>1062116</v>
      </c>
      <c r="H40" s="83">
        <v>1.63</v>
      </c>
      <c r="I40" s="83">
        <v>116083</v>
      </c>
      <c r="J40" s="83">
        <v>12.27</v>
      </c>
    </row>
    <row r="41" spans="1:10" x14ac:dyDescent="0.25">
      <c r="A41" s="83">
        <v>69969</v>
      </c>
      <c r="B41" s="83" t="s">
        <v>383</v>
      </c>
      <c r="C41" s="83" t="s">
        <v>382</v>
      </c>
      <c r="D41" s="83">
        <v>21.43</v>
      </c>
      <c r="E41" s="83">
        <v>1499138</v>
      </c>
      <c r="F41" s="83">
        <v>19.260000000000002</v>
      </c>
      <c r="G41" s="83">
        <v>1347603</v>
      </c>
      <c r="H41" s="83">
        <v>2.0699999999999998</v>
      </c>
      <c r="I41" s="83">
        <v>-151535</v>
      </c>
      <c r="J41" s="83">
        <v>-10.11</v>
      </c>
    </row>
    <row r="42" spans="1:10" x14ac:dyDescent="0.25">
      <c r="A42" s="83">
        <v>40885</v>
      </c>
      <c r="B42" s="83" t="s">
        <v>381</v>
      </c>
      <c r="C42" s="83" t="s">
        <v>380</v>
      </c>
      <c r="D42" s="83">
        <v>33.06</v>
      </c>
      <c r="E42" s="83">
        <v>1351842</v>
      </c>
      <c r="F42" s="83">
        <v>38.15</v>
      </c>
      <c r="G42" s="83">
        <v>1559763</v>
      </c>
      <c r="H42" s="83">
        <v>2.4</v>
      </c>
      <c r="I42" s="83">
        <v>207921</v>
      </c>
      <c r="J42" s="83">
        <v>15.38</v>
      </c>
    </row>
    <row r="43" spans="1:10" x14ac:dyDescent="0.25">
      <c r="A43" s="83">
        <v>41226</v>
      </c>
      <c r="B43" s="83" t="s">
        <v>379</v>
      </c>
      <c r="C43" s="83" t="s">
        <v>378</v>
      </c>
      <c r="D43" s="83">
        <v>32.520000000000003</v>
      </c>
      <c r="E43" s="83">
        <v>1340484</v>
      </c>
      <c r="F43" s="83">
        <v>48.34</v>
      </c>
      <c r="G43" s="83">
        <v>1992865</v>
      </c>
      <c r="H43" s="83">
        <v>3.07</v>
      </c>
      <c r="I43" s="83">
        <v>652381</v>
      </c>
      <c r="J43" s="83">
        <v>48.67</v>
      </c>
    </row>
    <row r="44" spans="1:10" x14ac:dyDescent="0.25">
      <c r="A44" s="83">
        <v>95122</v>
      </c>
      <c r="B44" s="83" t="s">
        <v>377</v>
      </c>
      <c r="C44" s="83" t="s">
        <v>376</v>
      </c>
      <c r="D44" s="83">
        <v>9.6999999999999993</v>
      </c>
      <c r="E44" s="83">
        <v>922586</v>
      </c>
      <c r="F44" s="83">
        <v>22.29</v>
      </c>
      <c r="G44" s="83">
        <v>2120269</v>
      </c>
      <c r="H44" s="83">
        <v>3.26</v>
      </c>
      <c r="I44" s="83">
        <v>1197683</v>
      </c>
      <c r="J44" s="83">
        <v>129.82</v>
      </c>
    </row>
    <row r="45" spans="1:10" x14ac:dyDescent="0.25">
      <c r="A45" s="83">
        <v>26789</v>
      </c>
      <c r="B45" s="83" t="s">
        <v>375</v>
      </c>
      <c r="C45" s="83" t="s">
        <v>374</v>
      </c>
      <c r="D45" s="83">
        <v>17.55</v>
      </c>
      <c r="E45" s="83">
        <v>470215</v>
      </c>
      <c r="F45" s="83">
        <v>25.76</v>
      </c>
      <c r="G45" s="83">
        <v>690085</v>
      </c>
      <c r="H45" s="83">
        <v>1.06</v>
      </c>
      <c r="I45" s="83">
        <v>219870</v>
      </c>
      <c r="J45" s="83">
        <v>46.76</v>
      </c>
    </row>
    <row r="46" spans="1:10" x14ac:dyDescent="0.25">
      <c r="A46" s="83">
        <v>77692</v>
      </c>
      <c r="B46" s="83" t="s">
        <v>373</v>
      </c>
      <c r="C46" s="83" t="s">
        <v>372</v>
      </c>
      <c r="D46" s="83">
        <v>7.92</v>
      </c>
      <c r="E46" s="83">
        <v>615187</v>
      </c>
      <c r="F46" s="83">
        <v>23.5</v>
      </c>
      <c r="G46" s="83">
        <v>1825762</v>
      </c>
      <c r="H46" s="83">
        <v>2.81</v>
      </c>
      <c r="I46" s="83">
        <v>1210575</v>
      </c>
      <c r="J46" s="83">
        <v>196.78</v>
      </c>
    </row>
    <row r="47" spans="1:10" x14ac:dyDescent="0.25">
      <c r="E47" s="83" t="s">
        <v>344</v>
      </c>
    </row>
    <row r="48" spans="1:10" x14ac:dyDescent="0.25">
      <c r="E48" s="83">
        <v>29341668</v>
      </c>
      <c r="G48" s="83">
        <v>38504157</v>
      </c>
      <c r="H48" s="83">
        <v>59.26</v>
      </c>
      <c r="I48" s="83">
        <v>9162489</v>
      </c>
      <c r="J48" s="83">
        <v>31.23</v>
      </c>
    </row>
    <row r="50" spans="1:10" x14ac:dyDescent="0.25">
      <c r="A50" s="83" t="s">
        <v>351</v>
      </c>
    </row>
    <row r="51" spans="1:10" x14ac:dyDescent="0.25">
      <c r="A51" s="83" t="s">
        <v>350</v>
      </c>
    </row>
    <row r="52" spans="1:10" x14ac:dyDescent="0.25">
      <c r="A52" s="83">
        <v>11344</v>
      </c>
      <c r="B52" s="83">
        <v>533004909</v>
      </c>
      <c r="C52" s="83" t="s">
        <v>371</v>
      </c>
      <c r="D52" s="83">
        <v>85.52</v>
      </c>
      <c r="E52" s="83">
        <v>970136</v>
      </c>
      <c r="F52" s="83">
        <v>135.78</v>
      </c>
      <c r="G52" s="83">
        <v>1540237</v>
      </c>
      <c r="H52" s="83">
        <v>2.37</v>
      </c>
      <c r="I52" s="83">
        <v>570101</v>
      </c>
      <c r="J52" s="83">
        <v>58.77</v>
      </c>
    </row>
    <row r="53" spans="1:10" x14ac:dyDescent="0.25">
      <c r="A53" s="83">
        <v>53225</v>
      </c>
      <c r="B53" s="83">
        <v>588950907</v>
      </c>
      <c r="C53" s="83" t="s">
        <v>216</v>
      </c>
      <c r="D53" s="83">
        <v>20.05</v>
      </c>
      <c r="E53" s="83">
        <v>1067160</v>
      </c>
      <c r="F53" s="83">
        <v>26.74</v>
      </c>
      <c r="G53" s="83">
        <v>1423074</v>
      </c>
      <c r="H53" s="83">
        <v>2.19</v>
      </c>
      <c r="I53" s="83">
        <v>355914</v>
      </c>
      <c r="J53" s="83">
        <v>33.35</v>
      </c>
    </row>
    <row r="54" spans="1:10" x14ac:dyDescent="0.25">
      <c r="A54" s="83">
        <v>22463</v>
      </c>
      <c r="B54" s="83" t="s">
        <v>255</v>
      </c>
      <c r="C54" s="83" t="s">
        <v>370</v>
      </c>
      <c r="D54" s="83">
        <v>25</v>
      </c>
      <c r="E54" s="83">
        <v>561618</v>
      </c>
      <c r="F54" s="83">
        <v>80.38</v>
      </c>
      <c r="G54" s="83">
        <v>1805644</v>
      </c>
      <c r="H54" s="83">
        <v>2.78</v>
      </c>
      <c r="I54" s="83">
        <v>1244026</v>
      </c>
      <c r="J54" s="83">
        <v>221.51</v>
      </c>
    </row>
    <row r="55" spans="1:10" x14ac:dyDescent="0.25">
      <c r="A55" s="83">
        <v>20628</v>
      </c>
      <c r="B55" s="83" t="s">
        <v>204</v>
      </c>
      <c r="C55" s="83" t="s">
        <v>369</v>
      </c>
      <c r="D55" s="83">
        <v>59.95</v>
      </c>
      <c r="E55" s="83">
        <v>1236741</v>
      </c>
      <c r="F55" s="83">
        <v>65.97</v>
      </c>
      <c r="G55" s="83">
        <v>1360812</v>
      </c>
      <c r="H55" s="83">
        <v>2.09</v>
      </c>
      <c r="I55" s="83">
        <v>124071</v>
      </c>
      <c r="J55" s="83">
        <v>10.029999999999999</v>
      </c>
    </row>
    <row r="56" spans="1:10" x14ac:dyDescent="0.25">
      <c r="A56" s="83">
        <v>43721</v>
      </c>
      <c r="B56" s="83">
        <v>403187909</v>
      </c>
      <c r="C56" s="83" t="s">
        <v>368</v>
      </c>
      <c r="D56" s="83">
        <v>21.77</v>
      </c>
      <c r="E56" s="83">
        <v>951817</v>
      </c>
      <c r="F56" s="83">
        <v>23.67</v>
      </c>
      <c r="G56" s="83">
        <v>1034809</v>
      </c>
      <c r="H56" s="83">
        <v>1.59</v>
      </c>
      <c r="I56" s="83">
        <v>82993</v>
      </c>
      <c r="J56" s="83">
        <v>8.7200000000000006</v>
      </c>
    </row>
    <row r="57" spans="1:10" x14ac:dyDescent="0.25">
      <c r="E57" s="83" t="s">
        <v>344</v>
      </c>
    </row>
    <row r="58" spans="1:10" x14ac:dyDescent="0.25">
      <c r="E58" s="83">
        <v>4787472</v>
      </c>
      <c r="G58" s="83">
        <v>7164577</v>
      </c>
      <c r="H58" s="83">
        <v>11.03</v>
      </c>
      <c r="I58" s="83">
        <v>2377105</v>
      </c>
      <c r="J58" s="83">
        <v>49.65</v>
      </c>
    </row>
    <row r="60" spans="1:10" x14ac:dyDescent="0.25">
      <c r="A60" s="83" t="s">
        <v>351</v>
      </c>
    </row>
    <row r="61" spans="1:10" x14ac:dyDescent="0.25">
      <c r="A61" s="83" t="s">
        <v>350</v>
      </c>
    </row>
    <row r="62" spans="1:10" x14ac:dyDescent="0.25">
      <c r="A62" s="83">
        <v>118000</v>
      </c>
      <c r="B62" s="83">
        <v>605460005</v>
      </c>
      <c r="C62" s="83" t="s">
        <v>367</v>
      </c>
      <c r="D62" s="83">
        <v>8.11</v>
      </c>
      <c r="E62" s="83">
        <v>956401</v>
      </c>
      <c r="F62" s="83">
        <v>13.15</v>
      </c>
      <c r="G62" s="83">
        <v>1552252</v>
      </c>
      <c r="H62" s="83">
        <v>2.39</v>
      </c>
      <c r="I62" s="83">
        <v>595851</v>
      </c>
      <c r="J62" s="83">
        <v>62.3</v>
      </c>
    </row>
    <row r="63" spans="1:10" x14ac:dyDescent="0.25">
      <c r="A63" s="83">
        <v>13900</v>
      </c>
      <c r="B63" s="83">
        <v>613210004</v>
      </c>
      <c r="C63" s="83" t="s">
        <v>366</v>
      </c>
      <c r="D63" s="83">
        <v>37.409999999999997</v>
      </c>
      <c r="E63" s="83">
        <v>519935</v>
      </c>
      <c r="F63" s="83">
        <v>43.48</v>
      </c>
      <c r="G63" s="83">
        <v>604359</v>
      </c>
      <c r="H63" s="83">
        <v>0.93</v>
      </c>
      <c r="I63" s="83">
        <v>84424</v>
      </c>
      <c r="J63" s="83">
        <v>16.239999999999998</v>
      </c>
    </row>
    <row r="64" spans="1:10" x14ac:dyDescent="0.25">
      <c r="A64" s="83">
        <v>22900</v>
      </c>
      <c r="B64" s="83">
        <v>655580009</v>
      </c>
      <c r="C64" s="83" t="s">
        <v>365</v>
      </c>
      <c r="D64" s="83">
        <v>34.9</v>
      </c>
      <c r="E64" s="83">
        <v>799105</v>
      </c>
      <c r="F64" s="83">
        <v>48.9</v>
      </c>
      <c r="G64" s="83">
        <v>1119699</v>
      </c>
      <c r="H64" s="83">
        <v>1.72</v>
      </c>
      <c r="I64" s="83">
        <v>320594</v>
      </c>
      <c r="J64" s="83">
        <v>40.119999999999997</v>
      </c>
    </row>
    <row r="65" spans="1:10" x14ac:dyDescent="0.25">
      <c r="A65" s="83">
        <v>17000</v>
      </c>
      <c r="B65" s="83">
        <v>664068004</v>
      </c>
      <c r="C65" s="83" t="s">
        <v>364</v>
      </c>
      <c r="D65" s="83">
        <v>90.17</v>
      </c>
      <c r="E65" s="83">
        <v>1532911</v>
      </c>
      <c r="F65" s="83">
        <v>154.11000000000001</v>
      </c>
      <c r="G65" s="83">
        <v>2619934</v>
      </c>
      <c r="H65" s="83">
        <v>4.03</v>
      </c>
      <c r="I65" s="83">
        <v>1087023</v>
      </c>
      <c r="J65" s="83">
        <v>70.91</v>
      </c>
    </row>
    <row r="66" spans="1:10" x14ac:dyDescent="0.25">
      <c r="A66" s="83">
        <v>36100</v>
      </c>
      <c r="B66" s="83">
        <v>635640006</v>
      </c>
      <c r="C66" s="83" t="s">
        <v>228</v>
      </c>
      <c r="D66" s="83">
        <v>37.92</v>
      </c>
      <c r="E66" s="83">
        <v>1369074</v>
      </c>
      <c r="F66" s="83">
        <v>32.79</v>
      </c>
      <c r="G66" s="83">
        <v>1183646</v>
      </c>
      <c r="H66" s="83">
        <v>1.82</v>
      </c>
      <c r="I66" s="83">
        <v>-185429</v>
      </c>
      <c r="J66" s="83">
        <v>-13.54</v>
      </c>
    </row>
    <row r="67" spans="1:10" x14ac:dyDescent="0.25">
      <c r="A67" s="83">
        <v>38400</v>
      </c>
      <c r="B67" s="83">
        <v>661650903</v>
      </c>
      <c r="C67" s="83" t="s">
        <v>363</v>
      </c>
      <c r="D67" s="83">
        <v>19.12</v>
      </c>
      <c r="E67" s="83">
        <v>734182</v>
      </c>
      <c r="F67" s="83">
        <v>17.78</v>
      </c>
      <c r="G67" s="83">
        <v>682787</v>
      </c>
      <c r="H67" s="83">
        <v>1.05</v>
      </c>
      <c r="I67" s="83">
        <v>-51395</v>
      </c>
      <c r="J67" s="83">
        <v>-7</v>
      </c>
    </row>
    <row r="68" spans="1:10" x14ac:dyDescent="0.25">
      <c r="A68" s="83">
        <v>13600</v>
      </c>
      <c r="B68" s="83">
        <v>686930009</v>
      </c>
      <c r="C68" s="83" t="s">
        <v>362</v>
      </c>
      <c r="D68" s="83">
        <v>67.56</v>
      </c>
      <c r="E68" s="83">
        <v>918874</v>
      </c>
      <c r="F68" s="83">
        <v>90.17</v>
      </c>
      <c r="G68" s="83">
        <v>1226366</v>
      </c>
      <c r="H68" s="83">
        <v>1.89</v>
      </c>
      <c r="I68" s="83">
        <v>307492</v>
      </c>
      <c r="J68" s="83">
        <v>33.46</v>
      </c>
    </row>
    <row r="69" spans="1:10" x14ac:dyDescent="0.25">
      <c r="E69" s="83" t="s">
        <v>344</v>
      </c>
    </row>
    <row r="70" spans="1:10" x14ac:dyDescent="0.25">
      <c r="E70" s="83">
        <v>6830482</v>
      </c>
      <c r="G70" s="83">
        <v>8989043</v>
      </c>
      <c r="H70" s="83">
        <v>13.83</v>
      </c>
      <c r="I70" s="83">
        <v>2158561</v>
      </c>
      <c r="J70" s="83">
        <v>31.6</v>
      </c>
    </row>
    <row r="72" spans="1:10" x14ac:dyDescent="0.25">
      <c r="A72" s="83" t="s">
        <v>351</v>
      </c>
    </row>
    <row r="73" spans="1:10" x14ac:dyDescent="0.25">
      <c r="A73" s="83" t="s">
        <v>350</v>
      </c>
    </row>
    <row r="74" spans="1:10" x14ac:dyDescent="0.25">
      <c r="A74" s="83">
        <v>31924</v>
      </c>
      <c r="B74" s="83">
        <v>484652904</v>
      </c>
      <c r="C74" s="83" t="s">
        <v>361</v>
      </c>
      <c r="D74" s="83">
        <v>23.46</v>
      </c>
      <c r="E74" s="83">
        <v>748801</v>
      </c>
      <c r="F74" s="83">
        <v>22.33</v>
      </c>
      <c r="G74" s="83">
        <v>712828</v>
      </c>
      <c r="H74" s="83">
        <v>1.1000000000000001</v>
      </c>
      <c r="I74" s="83">
        <v>-35974</v>
      </c>
      <c r="J74" s="83">
        <v>-4.8</v>
      </c>
    </row>
    <row r="76" spans="1:10" x14ac:dyDescent="0.25">
      <c r="A76" s="83" t="s">
        <v>351</v>
      </c>
    </row>
    <row r="77" spans="1:10" x14ac:dyDescent="0.25">
      <c r="A77" s="83" t="s">
        <v>350</v>
      </c>
    </row>
    <row r="78" spans="1:10" x14ac:dyDescent="0.25">
      <c r="A78" s="83">
        <v>6300</v>
      </c>
      <c r="B78" s="83">
        <v>712459908</v>
      </c>
      <c r="C78" s="83" t="s">
        <v>248</v>
      </c>
      <c r="D78" s="83">
        <v>151.37</v>
      </c>
      <c r="E78" s="83">
        <v>953629</v>
      </c>
      <c r="F78" s="83">
        <v>152.57</v>
      </c>
      <c r="G78" s="83">
        <v>961184</v>
      </c>
      <c r="H78" s="83">
        <v>1.48</v>
      </c>
      <c r="I78" s="83">
        <v>7555</v>
      </c>
      <c r="J78" s="83">
        <v>0.79</v>
      </c>
    </row>
    <row r="79" spans="1:10" x14ac:dyDescent="0.25">
      <c r="A79" s="83">
        <v>18000</v>
      </c>
      <c r="B79" s="83" t="s">
        <v>226</v>
      </c>
      <c r="C79" s="83" t="s">
        <v>225</v>
      </c>
      <c r="D79" s="83">
        <v>52.57</v>
      </c>
      <c r="E79" s="83">
        <v>946196</v>
      </c>
      <c r="F79" s="83">
        <v>61.34</v>
      </c>
      <c r="G79" s="83">
        <v>1104135</v>
      </c>
      <c r="H79" s="83">
        <v>1.7</v>
      </c>
      <c r="I79" s="83">
        <v>157940</v>
      </c>
      <c r="J79" s="83">
        <v>16.690000000000001</v>
      </c>
    </row>
    <row r="80" spans="1:10" x14ac:dyDescent="0.25">
      <c r="A80" s="83">
        <v>6754</v>
      </c>
      <c r="B80" s="83">
        <v>7333378</v>
      </c>
      <c r="C80" s="83" t="s">
        <v>360</v>
      </c>
      <c r="D80" s="83">
        <v>179.33</v>
      </c>
      <c r="E80" s="83">
        <v>1211168</v>
      </c>
      <c r="F80" s="83">
        <v>235.17</v>
      </c>
      <c r="G80" s="83">
        <v>1588347</v>
      </c>
      <c r="H80" s="83">
        <v>2.44</v>
      </c>
      <c r="I80" s="83">
        <v>377179</v>
      </c>
      <c r="J80" s="83">
        <v>31.14</v>
      </c>
    </row>
    <row r="81" spans="1:10" x14ac:dyDescent="0.25">
      <c r="E81" s="83" t="s">
        <v>344</v>
      </c>
    </row>
    <row r="82" spans="1:10" x14ac:dyDescent="0.25">
      <c r="E82" s="83">
        <v>3110992</v>
      </c>
      <c r="G82" s="83">
        <v>3653666</v>
      </c>
      <c r="H82" s="83">
        <v>5.62</v>
      </c>
      <c r="I82" s="83">
        <v>542674</v>
      </c>
      <c r="J82" s="83">
        <v>17.440000000000001</v>
      </c>
    </row>
    <row r="84" spans="1:10" x14ac:dyDescent="0.25">
      <c r="A84" s="83" t="s">
        <v>351</v>
      </c>
    </row>
    <row r="85" spans="1:10" x14ac:dyDescent="0.25">
      <c r="A85" s="83" t="s">
        <v>350</v>
      </c>
    </row>
    <row r="86" spans="1:10" x14ac:dyDescent="0.25">
      <c r="A86" s="83">
        <v>106129</v>
      </c>
      <c r="B86" s="83">
        <v>606660009</v>
      </c>
      <c r="C86" s="83" t="s">
        <v>359</v>
      </c>
      <c r="D86" s="83">
        <v>11.77</v>
      </c>
      <c r="E86" s="83">
        <v>1249514</v>
      </c>
      <c r="F86" s="83">
        <v>10.87</v>
      </c>
      <c r="G86" s="83">
        <v>1153527</v>
      </c>
      <c r="H86" s="83">
        <v>1.78</v>
      </c>
      <c r="I86" s="83">
        <v>-95988</v>
      </c>
      <c r="J86" s="83">
        <v>-7.68</v>
      </c>
    </row>
    <row r="87" spans="1:10" x14ac:dyDescent="0.25">
      <c r="A87" s="83">
        <v>59863</v>
      </c>
      <c r="B87" s="83" t="s">
        <v>179</v>
      </c>
      <c r="C87" s="83" t="s">
        <v>358</v>
      </c>
      <c r="D87" s="83">
        <v>8.6199999999999992</v>
      </c>
      <c r="E87" s="83">
        <v>515853</v>
      </c>
      <c r="F87" s="83">
        <v>12.93</v>
      </c>
      <c r="G87" s="83">
        <v>774176</v>
      </c>
      <c r="H87" s="83">
        <v>1.19</v>
      </c>
      <c r="I87" s="83">
        <v>258323</v>
      </c>
      <c r="J87" s="83">
        <v>50.08</v>
      </c>
    </row>
    <row r="88" spans="1:10" x14ac:dyDescent="0.25">
      <c r="E88" s="83" t="s">
        <v>344</v>
      </c>
    </row>
    <row r="89" spans="1:10" x14ac:dyDescent="0.25">
      <c r="E89" s="83">
        <v>1765367</v>
      </c>
      <c r="G89" s="83">
        <v>1927703</v>
      </c>
      <c r="H89" s="83">
        <v>2.97</v>
      </c>
      <c r="I89" s="83">
        <v>162336</v>
      </c>
      <c r="J89" s="83">
        <v>9.1999999999999993</v>
      </c>
    </row>
    <row r="91" spans="1:10" x14ac:dyDescent="0.25">
      <c r="A91" s="83" t="s">
        <v>347</v>
      </c>
    </row>
    <row r="92" spans="1:10" x14ac:dyDescent="0.25">
      <c r="A92" s="83" t="s">
        <v>346</v>
      </c>
    </row>
    <row r="93" spans="1:10" x14ac:dyDescent="0.25">
      <c r="B93" s="83" t="s">
        <v>345</v>
      </c>
      <c r="C93" s="83" t="s">
        <v>212</v>
      </c>
      <c r="E93" s="83">
        <v>679489</v>
      </c>
      <c r="G93" s="83">
        <v>679489</v>
      </c>
      <c r="H93" s="83">
        <v>1.05</v>
      </c>
    </row>
    <row r="95" spans="1:10" x14ac:dyDescent="0.25">
      <c r="A95" s="83" t="s">
        <v>357</v>
      </c>
    </row>
    <row r="96" spans="1:10" x14ac:dyDescent="0.25">
      <c r="A96" s="83" t="s">
        <v>356</v>
      </c>
    </row>
    <row r="97" spans="1:10" x14ac:dyDescent="0.25">
      <c r="A97" s="83">
        <v>6500</v>
      </c>
      <c r="B97" s="83" t="s">
        <v>307</v>
      </c>
      <c r="C97" s="83" t="s">
        <v>355</v>
      </c>
      <c r="D97" s="83">
        <v>13.66</v>
      </c>
      <c r="E97" s="83">
        <v>88809</v>
      </c>
      <c r="F97" s="83">
        <v>12.25</v>
      </c>
      <c r="G97" s="83">
        <v>79657</v>
      </c>
      <c r="H97" s="83">
        <v>0.12</v>
      </c>
      <c r="I97" s="83">
        <v>-9151</v>
      </c>
      <c r="J97" s="83">
        <v>-10.3</v>
      </c>
    </row>
    <row r="98" spans="1:10" x14ac:dyDescent="0.25">
      <c r="A98" s="83">
        <v>45023</v>
      </c>
      <c r="B98" s="83" t="s">
        <v>354</v>
      </c>
      <c r="C98" s="83" t="s">
        <v>353</v>
      </c>
      <c r="D98" s="83">
        <v>21.69</v>
      </c>
      <c r="E98" s="83">
        <v>976420</v>
      </c>
      <c r="F98" s="83">
        <v>19.23</v>
      </c>
      <c r="G98" s="83">
        <v>866014</v>
      </c>
      <c r="H98" s="83">
        <v>1.33</v>
      </c>
      <c r="I98" s="83">
        <v>-110406</v>
      </c>
      <c r="J98" s="83">
        <v>-11.31</v>
      </c>
    </row>
    <row r="99" spans="1:10" x14ac:dyDescent="0.25">
      <c r="A99" s="83">
        <v>6000</v>
      </c>
      <c r="B99" s="83" t="s">
        <v>309</v>
      </c>
      <c r="C99" s="83" t="s">
        <v>352</v>
      </c>
      <c r="D99" s="83">
        <v>20.97</v>
      </c>
      <c r="E99" s="83">
        <v>125800</v>
      </c>
      <c r="F99" s="83">
        <v>20.11</v>
      </c>
      <c r="G99" s="83">
        <v>120660</v>
      </c>
      <c r="H99" s="83">
        <v>0.19</v>
      </c>
      <c r="I99" s="83">
        <v>-5140</v>
      </c>
      <c r="J99" s="83">
        <v>-4.09</v>
      </c>
    </row>
    <row r="100" spans="1:10" x14ac:dyDescent="0.25">
      <c r="E100" s="83" t="s">
        <v>344</v>
      </c>
    </row>
    <row r="101" spans="1:10" x14ac:dyDescent="0.25">
      <c r="E101" s="83">
        <v>1191029</v>
      </c>
      <c r="G101" s="83">
        <v>1066331</v>
      </c>
      <c r="H101" s="83">
        <v>1.64</v>
      </c>
      <c r="I101" s="83">
        <v>-124698</v>
      </c>
      <c r="J101" s="83">
        <v>-10.47</v>
      </c>
    </row>
    <row r="103" spans="1:10" x14ac:dyDescent="0.25">
      <c r="A103" s="83" t="s">
        <v>347</v>
      </c>
    </row>
    <row r="104" spans="1:10" x14ac:dyDescent="0.25">
      <c r="A104" s="83" t="s">
        <v>346</v>
      </c>
    </row>
    <row r="105" spans="1:10" x14ac:dyDescent="0.25">
      <c r="A105" s="83">
        <v>18608.61</v>
      </c>
      <c r="B105" s="83" t="s">
        <v>345</v>
      </c>
      <c r="C105" s="83" t="s">
        <v>212</v>
      </c>
      <c r="D105" s="83">
        <v>1.31</v>
      </c>
      <c r="E105" s="83">
        <v>24449</v>
      </c>
      <c r="F105" s="83">
        <v>1.4</v>
      </c>
      <c r="G105" s="83">
        <v>26104</v>
      </c>
      <c r="H105" s="83">
        <v>0.04</v>
      </c>
      <c r="I105" s="83">
        <v>1655</v>
      </c>
      <c r="J105" s="83">
        <v>6.77</v>
      </c>
    </row>
    <row r="107" spans="1:10" x14ac:dyDescent="0.25">
      <c r="A107" s="83" t="s">
        <v>351</v>
      </c>
    </row>
    <row r="108" spans="1:10" x14ac:dyDescent="0.25">
      <c r="A108" s="83" t="s">
        <v>350</v>
      </c>
    </row>
    <row r="109" spans="1:10" x14ac:dyDescent="0.25">
      <c r="A109" s="83">
        <v>39861</v>
      </c>
      <c r="B109" s="83" t="s">
        <v>224</v>
      </c>
      <c r="C109" s="83" t="s">
        <v>349</v>
      </c>
      <c r="D109" s="83">
        <v>20.079999999999998</v>
      </c>
      <c r="E109" s="83">
        <v>800230</v>
      </c>
      <c r="F109" s="83">
        <v>29.39</v>
      </c>
      <c r="G109" s="83">
        <v>1171461</v>
      </c>
      <c r="H109" s="83">
        <v>1.8</v>
      </c>
      <c r="I109" s="83">
        <v>371232</v>
      </c>
      <c r="J109" s="83">
        <v>46.39</v>
      </c>
    </row>
    <row r="110" spans="1:10" x14ac:dyDescent="0.25">
      <c r="A110" s="83">
        <v>33623</v>
      </c>
      <c r="B110" s="83" t="s">
        <v>236</v>
      </c>
      <c r="C110" s="83" t="s">
        <v>348</v>
      </c>
      <c r="D110" s="83">
        <v>19.190000000000001</v>
      </c>
      <c r="E110" s="83">
        <v>645299</v>
      </c>
      <c r="F110" s="83">
        <v>21.23</v>
      </c>
      <c r="G110" s="83">
        <v>713863</v>
      </c>
      <c r="H110" s="83">
        <v>1.1000000000000001</v>
      </c>
      <c r="I110" s="83">
        <v>68563</v>
      </c>
      <c r="J110" s="83">
        <v>10.63</v>
      </c>
    </row>
    <row r="111" spans="1:10" x14ac:dyDescent="0.25">
      <c r="E111" s="83" t="s">
        <v>344</v>
      </c>
    </row>
    <row r="112" spans="1:10" x14ac:dyDescent="0.25">
      <c r="E112" s="83">
        <v>1445529</v>
      </c>
      <c r="G112" s="83">
        <v>1885324</v>
      </c>
      <c r="H112" s="83">
        <v>2.9</v>
      </c>
      <c r="I112" s="83">
        <v>439795</v>
      </c>
      <c r="J112" s="83">
        <v>30.42</v>
      </c>
    </row>
    <row r="114" spans="1:10" x14ac:dyDescent="0.25">
      <c r="A114" s="83" t="s">
        <v>347</v>
      </c>
    </row>
    <row r="115" spans="1:10" x14ac:dyDescent="0.25">
      <c r="A115" s="83" t="s">
        <v>346</v>
      </c>
    </row>
    <row r="116" spans="1:10" x14ac:dyDescent="0.25">
      <c r="A116" s="83">
        <v>785422.88</v>
      </c>
      <c r="B116" s="83" t="s">
        <v>345</v>
      </c>
      <c r="C116" s="83" t="s">
        <v>212</v>
      </c>
      <c r="D116" s="83">
        <v>0.12</v>
      </c>
      <c r="E116" s="83">
        <v>90702</v>
      </c>
      <c r="F116" s="83">
        <v>0.12</v>
      </c>
      <c r="G116" s="83">
        <v>93784</v>
      </c>
      <c r="H116" s="83">
        <v>0.14000000000000001</v>
      </c>
      <c r="I116" s="83">
        <v>3082</v>
      </c>
      <c r="J116" s="83">
        <v>3.4</v>
      </c>
    </row>
    <row r="118" spans="1:10" x14ac:dyDescent="0.25">
      <c r="A118" s="83" t="s">
        <v>347</v>
      </c>
    </row>
    <row r="119" spans="1:10" x14ac:dyDescent="0.25">
      <c r="A119" s="83" t="s">
        <v>346</v>
      </c>
    </row>
    <row r="120" spans="1:10" x14ac:dyDescent="0.25">
      <c r="A120" s="83">
        <v>3926.87</v>
      </c>
      <c r="B120" s="83" t="s">
        <v>345</v>
      </c>
      <c r="C120" s="83" t="s">
        <v>212</v>
      </c>
      <c r="D120" s="83">
        <v>1.03</v>
      </c>
      <c r="E120" s="83">
        <v>4032</v>
      </c>
      <c r="F120" s="83">
        <v>1.04</v>
      </c>
      <c r="G120" s="83">
        <v>4101</v>
      </c>
      <c r="H120" s="83">
        <v>0.01</v>
      </c>
      <c r="I120" s="83">
        <v>69</v>
      </c>
      <c r="J120" s="83">
        <v>1.71</v>
      </c>
    </row>
    <row r="122" spans="1:10" x14ac:dyDescent="0.25">
      <c r="A122" s="83" t="s">
        <v>347</v>
      </c>
    </row>
    <row r="123" spans="1:10" x14ac:dyDescent="0.25">
      <c r="A123" s="83" t="s">
        <v>346</v>
      </c>
    </row>
    <row r="124" spans="1:10" x14ac:dyDescent="0.25">
      <c r="A124" s="83">
        <v>17216077</v>
      </c>
      <c r="B124" s="83" t="s">
        <v>345</v>
      </c>
      <c r="C124" s="83" t="s">
        <v>212</v>
      </c>
      <c r="D124" s="83">
        <v>0.01</v>
      </c>
      <c r="E124" s="83">
        <v>154651</v>
      </c>
      <c r="F124" s="83">
        <v>0.01</v>
      </c>
      <c r="G124" s="83">
        <v>161881</v>
      </c>
      <c r="H124" s="83">
        <v>0.25</v>
      </c>
      <c r="I124" s="83">
        <v>7230</v>
      </c>
      <c r="J124" s="83">
        <v>4.68</v>
      </c>
    </row>
    <row r="126" spans="1:10" x14ac:dyDescent="0.25">
      <c r="A126" s="83" t="s">
        <v>347</v>
      </c>
    </row>
    <row r="127" spans="1:10" x14ac:dyDescent="0.25">
      <c r="A127" s="83" t="s">
        <v>346</v>
      </c>
    </row>
    <row r="128" spans="1:10" x14ac:dyDescent="0.25">
      <c r="A128" s="83">
        <v>14756.21</v>
      </c>
      <c r="B128" s="83" t="s">
        <v>345</v>
      </c>
      <c r="C128" s="83" t="s">
        <v>212</v>
      </c>
      <c r="D128" s="83">
        <v>0.78</v>
      </c>
      <c r="E128" s="83">
        <v>11504</v>
      </c>
      <c r="F128" s="83">
        <v>0.77</v>
      </c>
      <c r="G128" s="83">
        <v>11319</v>
      </c>
      <c r="H128" s="83">
        <v>0.02</v>
      </c>
      <c r="I128" s="83">
        <v>-186</v>
      </c>
      <c r="J128" s="83">
        <v>-1.61</v>
      </c>
    </row>
    <row r="130" spans="1:10" x14ac:dyDescent="0.25">
      <c r="A130" s="83" t="s">
        <v>347</v>
      </c>
    </row>
    <row r="131" spans="1:10" x14ac:dyDescent="0.25">
      <c r="A131" s="83" t="s">
        <v>346</v>
      </c>
    </row>
    <row r="132" spans="1:10" x14ac:dyDescent="0.25">
      <c r="A132" s="83">
        <v>80785.05</v>
      </c>
      <c r="B132" s="83" t="s">
        <v>345</v>
      </c>
      <c r="C132" s="83" t="s">
        <v>212</v>
      </c>
      <c r="D132" s="83">
        <v>1.1200000000000001</v>
      </c>
      <c r="E132" s="83">
        <v>90703</v>
      </c>
      <c r="F132" s="83">
        <v>1.23</v>
      </c>
      <c r="G132" s="83">
        <v>99354</v>
      </c>
      <c r="H132" s="83">
        <v>0.15</v>
      </c>
      <c r="I132" s="83">
        <v>8651</v>
      </c>
      <c r="J132" s="83">
        <v>9.5399999999999991</v>
      </c>
    </row>
    <row r="134" spans="1:10" x14ac:dyDescent="0.25">
      <c r="E134" s="83" t="s">
        <v>344</v>
      </c>
    </row>
    <row r="135" spans="1:10" x14ac:dyDescent="0.25">
      <c r="A135" s="83" t="s">
        <v>343</v>
      </c>
      <c r="E135" s="83">
        <v>50276870</v>
      </c>
      <c r="G135" s="83">
        <v>64979660</v>
      </c>
      <c r="H135" s="83">
        <v>100</v>
      </c>
      <c r="I135" s="83">
        <v>14702791</v>
      </c>
      <c r="J135" s="83">
        <v>29.24</v>
      </c>
    </row>
    <row r="136" spans="1:10" x14ac:dyDescent="0.25">
      <c r="E136" s="84" t="s">
        <v>342</v>
      </c>
    </row>
    <row r="138" spans="1:10" x14ac:dyDescent="0.25">
      <c r="A138" s="83" t="s">
        <v>341</v>
      </c>
    </row>
    <row r="139" spans="1:10" x14ac:dyDescent="0.25">
      <c r="A139" s="83" t="s">
        <v>340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Donna McHugh</cp:lastModifiedBy>
  <cp:lastPrinted>2016-07-25T17:31:02Z</cp:lastPrinted>
  <dcterms:created xsi:type="dcterms:W3CDTF">2008-02-25T17:41:07Z</dcterms:created>
  <dcterms:modified xsi:type="dcterms:W3CDTF">2018-04-06T01:50:33Z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