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Interest!$A$4</definedName>
    <definedName name="DIST4_DETAIL_ROW">Interest!$4:$4</definedName>
    <definedName name="DIST4_GB_COL">Interest!$E$4</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Interest!$C$4</definedName>
    <definedName name="DIST4_SN_COL">Interest!$B$4</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Interest!$E$6</definedName>
    <definedName name="INT_BNI_SSC">Interest!$D$6</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Dividends!$B$1:$U$29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Tax_Reclaims!$A$1:$V$27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T25" i="7"/>
  <c r="U25" i="7" s="1"/>
  <c r="R3" i="7"/>
  <c r="S3" i="7" s="1"/>
  <c r="R4" i="7"/>
  <c r="S4" i="7" s="1"/>
  <c r="R5" i="7"/>
  <c r="S5" i="7" s="1"/>
  <c r="R6" i="7"/>
  <c r="S6" i="7" s="1"/>
  <c r="R7" i="7"/>
  <c r="S7" i="7" s="1"/>
  <c r="R8" i="7"/>
  <c r="S8" i="7" s="1"/>
  <c r="R9" i="7"/>
  <c r="S9" i="7" s="1"/>
  <c r="R10" i="7"/>
  <c r="S10" i="7"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24" i="7"/>
  <c r="S24" i="7" s="1"/>
  <c r="R25" i="7"/>
  <c r="S25" i="7" s="1"/>
  <c r="R2" i="7"/>
  <c r="F2" i="8"/>
  <c r="G2" i="8" s="1"/>
  <c r="S15" i="12"/>
  <c r="T15" i="12" s="1"/>
  <c r="S16" i="12"/>
  <c r="T16" i="12"/>
  <c r="S17" i="12"/>
  <c r="T17" i="12" s="1"/>
  <c r="S18" i="12"/>
  <c r="T18" i="12"/>
  <c r="S19" i="12"/>
  <c r="T19" i="12" s="1"/>
  <c r="S20" i="12"/>
  <c r="T20" i="12"/>
  <c r="S21" i="12"/>
  <c r="T21" i="12" s="1"/>
  <c r="S22" i="12"/>
  <c r="T22" i="12"/>
  <c r="S23" i="12"/>
  <c r="T23" i="12" s="1"/>
  <c r="S24" i="12"/>
  <c r="T24" i="12"/>
  <c r="O20" i="12"/>
  <c r="P20" i="12" s="1"/>
  <c r="O21" i="12"/>
  <c r="P21" i="12" s="1"/>
  <c r="O22" i="12"/>
  <c r="P22" i="12" s="1"/>
  <c r="O23" i="12"/>
  <c r="P23" i="12" s="1"/>
  <c r="O24" i="12"/>
  <c r="P24" i="12" s="1"/>
  <c r="K20" i="12"/>
  <c r="L20" i="12" s="1"/>
  <c r="K21" i="12"/>
  <c r="L21" i="12" s="1"/>
  <c r="K22" i="12"/>
  <c r="L22" i="12" s="1"/>
  <c r="K23" i="12"/>
  <c r="L23" i="12" s="1"/>
  <c r="K24" i="12"/>
  <c r="L24" i="12" s="1"/>
  <c r="G21" i="12"/>
  <c r="H21" i="12" s="1"/>
  <c r="G22" i="12"/>
  <c r="H22" i="12" s="1"/>
  <c r="G23" i="12"/>
  <c r="H23" i="12" s="1"/>
  <c r="G24" i="12"/>
  <c r="H24" i="12"/>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N3" i="2"/>
  <c r="O3" i="2" s="1"/>
  <c r="N4" i="2"/>
  <c r="O4" i="2"/>
  <c r="N5" i="2"/>
  <c r="O5" i="2" s="1"/>
  <c r="N6" i="2"/>
  <c r="O6" i="2" s="1"/>
  <c r="N7" i="2"/>
  <c r="O7" i="2" s="1"/>
  <c r="N8" i="2"/>
  <c r="O8" i="2"/>
  <c r="N9" i="2"/>
  <c r="O9" i="2" s="1"/>
  <c r="N10" i="2"/>
  <c r="O10" i="2" s="1"/>
  <c r="N11" i="2"/>
  <c r="O11" i="2" s="1"/>
  <c r="N12" i="2"/>
  <c r="O12" i="2" s="1"/>
  <c r="N13" i="2"/>
  <c r="O13" i="2" s="1"/>
  <c r="N14" i="2"/>
  <c r="O14" i="2"/>
  <c r="N15" i="2"/>
  <c r="O15" i="2" s="1"/>
  <c r="N16" i="2"/>
  <c r="O16" i="2" s="1"/>
  <c r="N17" i="2"/>
  <c r="O17" i="2" s="1"/>
  <c r="N18" i="2"/>
  <c r="O18" i="2" s="1"/>
  <c r="N19" i="2"/>
  <c r="O19" i="2" s="1"/>
  <c r="N20" i="2"/>
  <c r="O20" i="2"/>
  <c r="N21" i="2"/>
  <c r="O21" i="2" s="1"/>
  <c r="N22" i="2"/>
  <c r="O22" i="2"/>
  <c r="N23" i="2"/>
  <c r="O23" i="2" s="1"/>
  <c r="N24" i="2"/>
  <c r="O24" i="2"/>
  <c r="N25" i="2"/>
  <c r="O25" i="2" s="1"/>
  <c r="N26" i="2"/>
  <c r="O26" i="2" s="1"/>
  <c r="N27" i="2"/>
  <c r="O27" i="2" s="1"/>
  <c r="N28" i="2"/>
  <c r="O28" i="2"/>
  <c r="N29" i="2"/>
  <c r="O29" i="2" s="1"/>
  <c r="N30" i="2"/>
  <c r="O30" i="2"/>
  <c r="N31" i="2"/>
  <c r="O31" i="2" s="1"/>
  <c r="N32" i="2"/>
  <c r="O32" i="2"/>
  <c r="N33" i="2"/>
  <c r="O33" i="2" s="1"/>
  <c r="N34" i="2"/>
  <c r="O34" i="2" s="1"/>
  <c r="N35" i="2"/>
  <c r="O35" i="2" s="1"/>
  <c r="N36" i="2"/>
  <c r="O36" i="2"/>
  <c r="N37" i="2"/>
  <c r="O37" i="2" s="1"/>
  <c r="N38" i="2"/>
  <c r="O38" i="2"/>
  <c r="N39" i="2"/>
  <c r="O39" i="2" s="1"/>
  <c r="N40" i="2"/>
  <c r="O40" i="2"/>
  <c r="N41" i="2"/>
  <c r="O41" i="2" s="1"/>
  <c r="N42" i="2"/>
  <c r="O42" i="2" s="1"/>
  <c r="N43" i="2"/>
  <c r="O43" i="2" s="1"/>
  <c r="N44" i="2"/>
  <c r="O44" i="2"/>
  <c r="N45" i="2"/>
  <c r="O45" i="2" s="1"/>
  <c r="N46" i="2"/>
  <c r="O46" i="2"/>
  <c r="N47" i="2"/>
  <c r="O47" i="2" s="1"/>
  <c r="N48" i="2"/>
  <c r="O48" i="2"/>
  <c r="N49" i="2"/>
  <c r="O49" i="2" s="1"/>
  <c r="N50" i="2"/>
  <c r="O50" i="2" s="1"/>
  <c r="N51" i="2"/>
  <c r="O51" i="2" s="1"/>
  <c r="N52" i="2"/>
  <c r="O52" i="2" s="1"/>
  <c r="N53" i="2"/>
  <c r="O53" i="2" s="1"/>
  <c r="N54" i="2"/>
  <c r="O54" i="2"/>
  <c r="N55" i="2"/>
  <c r="O55" i="2" s="1"/>
  <c r="N56" i="2"/>
  <c r="O56" i="2"/>
  <c r="N57" i="2"/>
  <c r="O57" i="2" s="1"/>
  <c r="N58" i="2"/>
  <c r="O58" i="2" s="1"/>
  <c r="N59" i="2"/>
  <c r="O59" i="2" s="1"/>
  <c r="N60" i="2"/>
  <c r="O60" i="2" s="1"/>
  <c r="N61" i="2"/>
  <c r="O61" i="2" s="1"/>
  <c r="N62" i="2"/>
  <c r="O62" i="2"/>
  <c r="N63" i="2"/>
  <c r="O63" i="2" s="1"/>
  <c r="N64" i="2"/>
  <c r="O64" i="2"/>
  <c r="N65" i="2"/>
  <c r="O65" i="2" s="1"/>
  <c r="N66" i="2"/>
  <c r="O66" i="2" s="1"/>
  <c r="N67" i="2"/>
  <c r="O67" i="2" s="1"/>
  <c r="N68" i="2"/>
  <c r="O68"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F3" i="2"/>
  <c r="G3" i="2"/>
  <c r="F4" i="2"/>
  <c r="G4" i="2" s="1"/>
  <c r="F5" i="2"/>
  <c r="G5" i="2" s="1"/>
  <c r="F6" i="2"/>
  <c r="G6" i="2" s="1"/>
  <c r="F7" i="2"/>
  <c r="G7" i="2"/>
  <c r="F8" i="2"/>
  <c r="G8" i="2"/>
  <c r="F9" i="2"/>
  <c r="G9" i="2" s="1"/>
  <c r="F10" i="2"/>
  <c r="G10" i="2" s="1"/>
  <c r="F11" i="2"/>
  <c r="G11" i="2" s="1"/>
  <c r="F12" i="2"/>
  <c r="G12" i="2"/>
  <c r="F13" i="2"/>
  <c r="G13" i="2" s="1"/>
  <c r="F14" i="2"/>
  <c r="G14" i="2" s="1"/>
  <c r="F15" i="2"/>
  <c r="G15" i="2" s="1"/>
  <c r="F16" i="2"/>
  <c r="G16" i="2"/>
  <c r="F17" i="2"/>
  <c r="G17" i="2" s="1"/>
  <c r="F18" i="2"/>
  <c r="G18" i="2" s="1"/>
  <c r="F19" i="2"/>
  <c r="G19" i="2" s="1"/>
  <c r="F20" i="2"/>
  <c r="G20" i="2"/>
  <c r="F21" i="2"/>
  <c r="G21" i="2" s="1"/>
  <c r="F22" i="2"/>
  <c r="G22" i="2" s="1"/>
  <c r="F23" i="2"/>
  <c r="G23" i="2" s="1"/>
  <c r="F24" i="2"/>
  <c r="G24" i="2"/>
  <c r="F25" i="2"/>
  <c r="G25" i="2" s="1"/>
  <c r="F26" i="2"/>
  <c r="G26" i="2" s="1"/>
  <c r="F27" i="2"/>
  <c r="G27" i="2" s="1"/>
  <c r="F28" i="2"/>
  <c r="G28" i="2"/>
  <c r="F29" i="2"/>
  <c r="G29" i="2" s="1"/>
  <c r="F30" i="2"/>
  <c r="G30" i="2" s="1"/>
  <c r="F31" i="2"/>
  <c r="G31" i="2" s="1"/>
  <c r="F32" i="2"/>
  <c r="G32" i="2"/>
  <c r="F33" i="2"/>
  <c r="G33" i="2" s="1"/>
  <c r="F34" i="2"/>
  <c r="G34" i="2" s="1"/>
  <c r="F35" i="2"/>
  <c r="G35" i="2" s="1"/>
  <c r="F36" i="2"/>
  <c r="G36" i="2"/>
  <c r="F37" i="2"/>
  <c r="G37" i="2" s="1"/>
  <c r="F38" i="2"/>
  <c r="G38" i="2" s="1"/>
  <c r="F39" i="2"/>
  <c r="G39" i="2" s="1"/>
  <c r="F40" i="2"/>
  <c r="G40" i="2"/>
  <c r="F41" i="2"/>
  <c r="G41" i="2" s="1"/>
  <c r="F42" i="2"/>
  <c r="G42" i="2" s="1"/>
  <c r="F43" i="2"/>
  <c r="G43" i="2" s="1"/>
  <c r="F44" i="2"/>
  <c r="G44" i="2"/>
  <c r="F45" i="2"/>
  <c r="G45" i="2" s="1"/>
  <c r="F46" i="2"/>
  <c r="G46" i="2" s="1"/>
  <c r="F47" i="2"/>
  <c r="G47" i="2" s="1"/>
  <c r="F48" i="2"/>
  <c r="G48" i="2"/>
  <c r="F49" i="2"/>
  <c r="G49" i="2" s="1"/>
  <c r="F50" i="2"/>
  <c r="G50" i="2" s="1"/>
  <c r="F51" i="2"/>
  <c r="G51" i="2" s="1"/>
  <c r="F52" i="2"/>
  <c r="G52" i="2"/>
  <c r="F53" i="2"/>
  <c r="G53" i="2" s="1"/>
  <c r="F54" i="2"/>
  <c r="G54" i="2" s="1"/>
  <c r="F55" i="2"/>
  <c r="G55" i="2" s="1"/>
  <c r="F56" i="2"/>
  <c r="G56" i="2"/>
  <c r="F57" i="2"/>
  <c r="G57" i="2" s="1"/>
  <c r="F58" i="2"/>
  <c r="G58" i="2" s="1"/>
  <c r="F59" i="2"/>
  <c r="G59" i="2" s="1"/>
  <c r="F60" i="2"/>
  <c r="G60" i="2"/>
  <c r="F61" i="2"/>
  <c r="G61" i="2" s="1"/>
  <c r="F62" i="2"/>
  <c r="G62" i="2" s="1"/>
  <c r="F63" i="2"/>
  <c r="G63" i="2" s="1"/>
  <c r="F64" i="2"/>
  <c r="G64" i="2"/>
  <c r="F65" i="2"/>
  <c r="G65" i="2" s="1"/>
  <c r="F66" i="2"/>
  <c r="G66" i="2" s="1"/>
  <c r="F67" i="2"/>
  <c r="G67" i="2" s="1"/>
  <c r="F68" i="2"/>
  <c r="G68" i="2"/>
  <c r="S3" i="12" l="1"/>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D71" i="2" l="1"/>
  <c r="O2" i="12" l="1"/>
  <c r="P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s="1"/>
  <c r="G8" i="12"/>
  <c r="H8" i="12" s="1"/>
  <c r="G9" i="12"/>
  <c r="H9" i="12"/>
  <c r="G10" i="12"/>
  <c r="H10" i="12" s="1"/>
  <c r="G11" i="12"/>
  <c r="H11" i="12" s="1"/>
  <c r="G12" i="12"/>
  <c r="H12" i="12" s="1"/>
  <c r="G13" i="12"/>
  <c r="H13" i="12"/>
  <c r="G14" i="12"/>
  <c r="H14" i="12" s="1"/>
  <c r="G15" i="12"/>
  <c r="H15" i="12"/>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26" i="7"/>
  <c r="T2" i="7"/>
  <c r="U2" i="7" s="1"/>
  <c r="S26" i="7"/>
  <c r="S2" i="7"/>
  <c r="S2" i="12"/>
  <c r="T2" i="12" s="1"/>
  <c r="O27" i="12"/>
  <c r="K2" i="12"/>
  <c r="K27" i="12" s="1"/>
  <c r="G2" i="12"/>
  <c r="H2" i="12" s="1"/>
  <c r="E71"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Q27" i="12"/>
  <c r="O27" i="7"/>
  <c r="N27" i="7"/>
  <c r="M27" i="7"/>
  <c r="D25" i="1" s="1"/>
  <c r="L27" i="7"/>
  <c r="U27" i="7" s="1"/>
  <c r="K27" i="7"/>
  <c r="J27" i="7"/>
  <c r="C25" i="1" s="1"/>
  <c r="G27" i="7"/>
  <c r="F27" i="7"/>
  <c r="U27" i="12"/>
  <c r="R27" i="12"/>
  <c r="N27" i="12"/>
  <c r="M27" i="12"/>
  <c r="J27" i="12"/>
  <c r="F27" i="12"/>
  <c r="E27" i="12"/>
  <c r="I27" i="12"/>
  <c r="C24" i="1" s="1"/>
  <c r="Q71" i="2"/>
  <c r="D19" i="1" s="1"/>
  <c r="P71" i="2"/>
  <c r="C19" i="1" s="1"/>
  <c r="M71" i="2"/>
  <c r="L71" i="2"/>
  <c r="I71" i="2"/>
  <c r="D18" i="1" s="1"/>
  <c r="H71"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C35" i="1"/>
  <c r="P19" i="7"/>
  <c r="Q19" i="7" s="1"/>
  <c r="P20" i="7"/>
  <c r="Q20" i="7" s="1"/>
  <c r="P21" i="7"/>
  <c r="Q21" i="7" s="1"/>
  <c r="P22" i="7"/>
  <c r="Q22" i="7" s="1"/>
  <c r="P23" i="7"/>
  <c r="Q23" i="7" s="1"/>
  <c r="P24" i="7"/>
  <c r="Q24" i="7" s="1"/>
  <c r="P25" i="7"/>
  <c r="Q25" i="7" s="1"/>
  <c r="P26" i="7"/>
  <c r="Q26" i="7"/>
  <c r="P18" i="7"/>
  <c r="Q18" i="7" s="1"/>
  <c r="H19" i="7"/>
  <c r="I19" i="7" s="1"/>
  <c r="H20" i="7"/>
  <c r="I20" i="7" s="1"/>
  <c r="H21" i="7"/>
  <c r="I21" i="7" s="1"/>
  <c r="H22" i="7"/>
  <c r="I22" i="7" s="1"/>
  <c r="H23" i="7"/>
  <c r="I23" i="7" s="1"/>
  <c r="H24" i="7"/>
  <c r="I24" i="7" s="1"/>
  <c r="H25" i="7"/>
  <c r="I25" i="7" s="1"/>
  <c r="H26" i="7"/>
  <c r="I26" i="7"/>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6" i="8"/>
  <c r="D23" i="1"/>
  <c r="D6" i="8"/>
  <c r="C23" i="1"/>
  <c r="D13" i="3"/>
  <c r="D14" i="1" s="1"/>
  <c r="C13" i="3"/>
  <c r="C14" i="1" s="1"/>
  <c r="E4" i="3"/>
  <c r="F4" i="3" s="1"/>
  <c r="E33" i="1"/>
  <c r="E27" i="1"/>
  <c r="C17" i="1"/>
  <c r="C37" i="1"/>
  <c r="O45" i="9"/>
  <c r="C36" i="1"/>
  <c r="E36" i="1"/>
  <c r="O19" i="9"/>
  <c r="E26" i="1"/>
  <c r="C22" i="1"/>
  <c r="D25" i="11"/>
  <c r="C38" i="1"/>
  <c r="D26" i="11"/>
  <c r="C39" i="1"/>
  <c r="G45" i="9"/>
  <c r="E37" i="1"/>
  <c r="E31" i="1"/>
  <c r="E39" i="1"/>
  <c r="E38" i="1"/>
  <c r="E32" i="1"/>
  <c r="E30" i="1"/>
  <c r="E13" i="3"/>
  <c r="E22" i="1"/>
  <c r="F26" i="11"/>
  <c r="F25" i="11"/>
  <c r="D35" i="1" l="1"/>
  <c r="E35" i="1" s="1"/>
  <c r="R27" i="7"/>
  <c r="S27" i="7" s="1"/>
  <c r="F6" i="8"/>
  <c r="G6" i="8" s="1"/>
  <c r="P27" i="12"/>
  <c r="L2" i="12"/>
  <c r="E19" i="1"/>
  <c r="P27" i="7"/>
  <c r="Q27" i="7" s="1"/>
  <c r="E25" i="1"/>
  <c r="H27" i="7"/>
  <c r="I27" i="7" s="1"/>
  <c r="E23" i="1"/>
  <c r="S27" i="12"/>
  <c r="T27" i="12" s="1"/>
  <c r="E24" i="1"/>
  <c r="L27" i="12"/>
  <c r="G27" i="12"/>
  <c r="H27" i="12" s="1"/>
  <c r="E14" i="1"/>
  <c r="F13" i="3"/>
  <c r="D41" i="1"/>
  <c r="N71" i="2"/>
  <c r="O71" i="2" s="1"/>
  <c r="J71" i="2"/>
  <c r="K71" i="2" s="1"/>
  <c r="E18" i="1"/>
  <c r="S71" i="2"/>
  <c r="C41" i="1"/>
  <c r="R71" i="2"/>
  <c r="E17" i="1"/>
  <c r="F71" i="2"/>
  <c r="G71" i="2" s="1"/>
  <c r="E41" i="1" l="1"/>
  <c r="F41" i="1" s="1"/>
  <c r="E42" i="1" l="1"/>
</calcChain>
</file>

<file path=xl/sharedStrings.xml><?xml version="1.0" encoding="utf-8"?>
<sst xmlns="http://schemas.openxmlformats.org/spreadsheetml/2006/main" count="767" uniqueCount="385">
  <si>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</si>
  <si>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</si>
  <si>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</si>
  <si>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</si>
  <si>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</si>
  <si>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</si>
  <si>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</si>
  <si>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</si>
  <si>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</si>
  <si>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</si>
  <si>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</si>
  <si>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</si>
  <si>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</si>
  <si>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</si>
  <si>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</si>
  <si>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</si>
  <si>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</si>
  <si>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</si>
  <si>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</si>
  <si>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</si>
  <si>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</si>
  <si>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</si>
  <si>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</si>
  <si>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</si>
  <si>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</si>
  <si>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</si>
  <si>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</si>
  <si>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</si>
  <si>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</si>
  <si>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</si>
  <si>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</si>
  <si>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</si>
  <si>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</si>
  <si>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</si>
  <si>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</si>
  <si>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</si>
  <si>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</si>
  <si>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</si>
  <si>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</si>
  <si>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</si>
  <si>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</si>
  <si>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</si>
  <si>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</si>
  <si>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</si>
  <si>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</si>
  <si>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</si>
  <si>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</si>
  <si>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</si>
  <si>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</si>
  <si>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</si>
  <si>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</si>
  <si>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</si>
  <si>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</si>
  <si>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</si>
  <si>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</si>
  <si>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</si>
  <si>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</si>
  <si>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</si>
  <si>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</si>
  <si>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</si>
  <si>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</si>
  <si>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</si>
  <si>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</si>
  <si>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</si>
  <si>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</si>
  <si>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</si>
  <si>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</si>
  <si>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</si>
  <si>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</si>
  <si>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</si>
  <si>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</si>
  <si>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</si>
  <si>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</si>
  <si>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</si>
  <si>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</si>
  <si>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</si>
  <si>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</si>
  <si>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</si>
  <si>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</si>
  <si>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</si>
  <si>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</si>
  <si>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</si>
  <si>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</si>
  <si>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</si>
  <si>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</si>
  <si>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</si>
  <si>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</si>
  <si>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</si>
  <si>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</si>
  <si>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</si>
  <si>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</si>
  <si>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</si>
  <si>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</si>
  <si>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</si>
  <si>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</si>
  <si>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</si>
  <si>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</si>
  <si>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</si>
  <si>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</si>
  <si>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</si>
  <si>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</si>
  <si>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</si>
  <si>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</si>
  <si>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</si>
  <si>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</si>
  <si>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</si>
  <si>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</si>
  <si>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</si>
  <si>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</si>
  <si>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</si>
  <si>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</si>
  <si>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</si>
  <si>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</si>
  <si>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</si>
  <si>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</si>
  <si>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</si>
  <si>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</si>
  <si>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</si>
  <si>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</si>
  <si>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</si>
  <si>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</si>
  <si>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</si>
  <si>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</si>
  <si>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</si>
  <si>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</si>
  <si>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</si>
  <si>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</si>
  <si>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</si>
  <si>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</si>
  <si>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</si>
  <si>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</si>
  <si>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</si>
  <si>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</si>
  <si>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</si>
  <si>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</si>
  <si>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</si>
  <si>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</si>
  <si>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</si>
  <si>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</si>
  <si>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</si>
  <si>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</si>
  <si>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</si>
  <si>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</si>
  <si>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</si>
  <si>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</si>
  <si>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</si>
  <si>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</si>
  <si>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</si>
  <si>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</si>
  <si>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</si>
  <si>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</si>
  <si>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</si>
  <si>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</si>
  <si>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</si>
  <si>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</si>
  <si>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</si>
  <si>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</si>
  <si>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</si>
  <si>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</si>
  <si>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</si>
  <si>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</si>
  <si>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</si>
  <si>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</si>
  <si>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</si>
  <si>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</si>
  <si>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</si>
  <si>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</si>
  <si>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</si>
  <si>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</si>
  <si>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</si>
  <si>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</si>
  <si>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</si>
  <si>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</si>
  <si>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</si>
  <si>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</si>
  <si>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</si>
  <si>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</si>
  <si>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</si>
  <si>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</si>
  <si>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</si>
  <si>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</si>
  <si>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</si>
  <si>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</si>
  <si>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</si>
  <si>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</si>
  <si>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</si>
  <si>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</si>
  <si>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</si>
  <si>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</si>
  <si>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</si>
  <si>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</si>
  <si>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</si>
  <si>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</si>
  <si>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</si>
  <si>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</si>
  <si>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</si>
  <si>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</si>
  <si>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</si>
  <si>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</si>
  <si>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</si>
  <si>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</si>
  <si>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</si>
  <si>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</si>
  <si>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</si>
  <si>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</si>
  <si>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</si>
  <si>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</si>
  <si>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</si>
  <si>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</si>
  <si>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</si>
  <si>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</si>
  <si>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</si>
  <si>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</si>
  <si>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</si>
  <si>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</si>
  <si>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</si>
  <si>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</si>
  <si>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</si>
  <si>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</si>
  <si>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</si>
  <si>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</si>
  <si>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</si>
  <si>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</si>
  <si>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</si>
  <si>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</si>
  <si>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</si>
  <si>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</si>
  <si>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</si>
  <si>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</si>
  <si>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</si>
  <si>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</si>
  <si>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</si>
  <si>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'45857P707</t>
  </si>
  <si>
    <t>INTERCONTINENTAL HOTELS ADR</t>
  </si>
  <si>
    <t>'631512209</t>
  </si>
  <si>
    <t>NASPERS LTD N SHS SPON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</si>
  <si>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</si>
  <si>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</si>
  <si>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</si>
  <si>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</si>
  <si>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</si>
  <si>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</si>
  <si>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</si>
  <si>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</si>
  <si>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</si>
  <si>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</si>
  <si>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</si>
  <si>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</si>
  <si>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</si>
  <si>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</si>
  <si>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</si>
  <si>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</si>
  <si>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</si>
  <si>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</si>
  <si>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</si>
  <si>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</si>
  <si>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</si>
  <si>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</si>
  <si>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</si>
  <si>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</si>
  <si>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</si>
  <si>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</si>
  <si>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</si>
  <si>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</si>
  <si>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</si>
  <si>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</si>
  <si>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</si>
  <si>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</si>
  <si>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</si>
  <si>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</si>
  <si>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</si>
  <si>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</si>
  <si>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</si>
  <si>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</si>
  <si>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</si>
  <si>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</si>
  <si>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</si>
  <si>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</si>
  <si>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</si>
  <si>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</si>
  <si>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</si>
  <si>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</si>
  <si>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</si>
  <si>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</si>
  <si>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</si>
  <si>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</si>
  <si>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</si>
  <si>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</si>
  <si>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</si>
  <si>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</si>
  <si>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</si>
  <si>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</si>
  <si>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</si>
  <si>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</si>
  <si>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</si>
  <si>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</si>
  <si>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</si>
  <si>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</si>
  <si>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</si>
  <si>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</si>
  <si>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</si>
  <si>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</si>
  <si>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</si>
  <si>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</si>
  <si>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</si>
  <si>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</si>
  <si>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</si>
  <si>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</si>
  <si>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</si>
  <si>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</si>
  <si>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</si>
  <si>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</si>
  <si>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</si>
  <si>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</si>
  <si>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</si>
  <si>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</si>
  <si>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</si>
  <si>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</si>
  <si>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</si>
  <si>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</si>
  <si>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</si>
  <si>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</si>
  <si>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</si>
  <si>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</si>
  <si>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</si>
  <si>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</si>
  <si>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</si>
  <si>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</si>
  <si>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</si>
  <si>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</si>
  <si>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</si>
  <si>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</si>
  <si>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</si>
  <si>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</si>
  <si>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</si>
  <si>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</si>
  <si>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</si>
  <si>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</si>
  <si>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</si>
  <si>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</si>
  <si>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</si>
  <si>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</si>
  <si>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</si>
  <si>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</si>
  <si>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</si>
  <si>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</si>
  <si>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</si>
  <si>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</si>
  <si>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</si>
  <si>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</si>
  <si>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</si>
  <si>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</si>
  <si>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</si>
  <si>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</si>
  <si>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</si>
  <si>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</si>
  <si>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</si>
  <si>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</si>
  <si>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</si>
  <si>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</si>
  <si>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'BDC5ST904</t>
  </si>
  <si>
    <t>VALEO SA</t>
  </si>
  <si>
    <t>'53567X101</t>
  </si>
  <si>
    <t>LINE CORP SPONSORED ADR</t>
  </si>
  <si>
    <t>'8611229F8</t>
  </si>
  <si>
    <t>STATE STREET BANK + TRUST CO</t>
  </si>
  <si>
    <t>'SGD</t>
  </si>
  <si>
    <t>SINGAPORE DOLLAR</t>
  </si>
  <si>
    <t>'GBP</t>
  </si>
  <si>
    <t>POUND STERLING</t>
  </si>
  <si>
    <t>'JPY</t>
  </si>
  <si>
    <t>JAPANESE YEN</t>
  </si>
  <si>
    <t>'AUD</t>
  </si>
  <si>
    <t>AUSTRALIAN DOLLAR</t>
  </si>
  <si>
    <t>'NOK</t>
  </si>
  <si>
    <t>NORWEGIAN KRONE</t>
  </si>
  <si>
    <t>'CHF</t>
  </si>
  <si>
    <t>SWISS FRANC</t>
  </si>
  <si>
    <t>'EUR</t>
  </si>
  <si>
    <t>EURO CURRENCY</t>
  </si>
  <si>
    <t>GBP</t>
  </si>
  <si>
    <t>EUR</t>
  </si>
  <si>
    <t>JPY</t>
  </si>
  <si>
    <t>USD</t>
  </si>
  <si>
    <t>CHF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</si>
</sst>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7">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4" t="s">
        <v>3</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62"/>
      <c r="C8" s="162"/>
      <c r="D8" s="162"/>
      <c r="E8" s="162"/>
      <c r="F8" s="162"/>
      <c r="G8" s="162"/>
      <c r="H8" s="162"/>
      <c r="I8" s="162"/>
      <c r="J8" s="162"/>
      <c r="K8" s="162"/>
      <c r="L8" s="162"/>
      <c r="M8" s="162"/>
      <c r="N8" s="162"/>
      <c r="O8" s="162"/>
      <c r="P8" s="162"/>
    </row>
    <row r="9" spans="1:19" ht="15" customHeight="1">
      <c r="B9" s="315" t="s">
        <v>4</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5</v>
      </c>
      <c r="C11" s="315"/>
      <c r="D11" s="315"/>
      <c r="E11" s="315"/>
      <c r="F11" s="315"/>
      <c r="G11" s="315"/>
      <c r="H11" s="315"/>
      <c r="I11" s="315"/>
      <c r="J11" s="315"/>
      <c r="K11" s="315"/>
      <c r="L11" s="315"/>
      <c r="M11" s="315"/>
      <c r="N11" s="315"/>
      <c r="O11" s="315"/>
      <c r="P11" s="315"/>
      <c r="Q11" s="315"/>
    </row>
    <row r="12" spans="1:19" ht="13.5" customHeight="1">
      <c r="B12" s="315"/>
      <c r="C12" s="315"/>
      <c r="D12" s="315"/>
      <c r="E12" s="315"/>
      <c r="F12" s="315"/>
      <c r="G12" s="315"/>
      <c r="H12" s="315"/>
      <c r="I12" s="315"/>
      <c r="J12" s="315"/>
      <c r="K12" s="315"/>
      <c r="L12" s="315"/>
      <c r="M12" s="315"/>
      <c r="N12" s="315"/>
      <c r="O12" s="315"/>
      <c r="P12" s="315"/>
      <c r="Q12" s="315"/>
    </row>
    <row r="13" spans="1:19">
      <c r="C13" s="15"/>
    </row>
    <row r="14" spans="1:19">
      <c r="B14" s="313" t="s">
        <v>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6" t="s">
        <v>7</v>
      </c>
      <c r="C16" s="15"/>
    </row>
    <row r="17" spans="2:19">
      <c r="B17" s="16" t="s">
        <v>8</v>
      </c>
      <c r="C17" s="15"/>
    </row>
    <row r="18" spans="2:19" ht="8.25" customHeight="1">
      <c r="C18" s="15"/>
    </row>
    <row r="19" spans="2:19" s="250" customFormat="1" ht="15" customHeight="1">
      <c r="B19" s="316" t="s">
        <v>9</v>
      </c>
      <c r="C19" s="316"/>
      <c r="D19" s="316"/>
      <c r="E19" s="316"/>
      <c r="F19" s="316"/>
      <c r="G19" s="316"/>
      <c r="H19" s="316"/>
      <c r="I19" s="316"/>
      <c r="J19" s="316"/>
      <c r="K19" s="316"/>
      <c r="L19" s="316"/>
      <c r="M19" s="316"/>
      <c r="N19" s="316"/>
      <c r="O19" s="316"/>
      <c r="P19" s="316"/>
      <c r="Q19" s="316"/>
      <c r="R19" s="316"/>
      <c r="S19" s="316"/>
    </row>
    <row r="20" spans="2:19" s="250" customFormat="1" ht="37.5" customHeight="1">
      <c r="B20" s="316" t="s">
        <v>10</v>
      </c>
      <c r="C20" s="316"/>
      <c r="D20" s="316"/>
      <c r="E20" s="316"/>
      <c r="F20" s="316"/>
      <c r="G20" s="316"/>
      <c r="H20" s="316"/>
      <c r="I20" s="316"/>
      <c r="J20" s="316"/>
      <c r="K20" s="316"/>
      <c r="L20" s="316"/>
      <c r="M20" s="316"/>
      <c r="N20" s="316"/>
      <c r="O20" s="316"/>
      <c r="P20" s="316"/>
      <c r="Q20" s="316"/>
      <c r="R20" s="316"/>
      <c r="S20" s="316"/>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9"/>
    <col min="3" max="3" width="30.7109375" style="179" customWidth="1"/>
    <col min="4" max="13" width="9.140625" style="179"/>
    <col min="14" max="14" width="38.28515625" style="179" customWidth="1"/>
    <col min="15" max="16384" width="9.140625" style="179"/>
  </cols>
  <sheetData>
    <row r="2" spans="1:3">
      <c r="B2" s="180" t="s">
        <v>47</v>
      </c>
    </row>
    <row r="4" spans="1:3">
      <c r="C4" s="188" t="s">
        <v>48</v>
      </c>
    </row>
    <row r="5" spans="1:3">
      <c r="C5" s="187" t="s">
        <v>49</v>
      </c>
    </row>
    <row r="6" spans="1:3">
      <c r="C6" s="187" t="s">
        <v>50</v>
      </c>
    </row>
    <row r="7" spans="1:3">
      <c r="C7" s="187" t="s">
        <v>51</v>
      </c>
    </row>
    <row r="8" spans="1:3">
      <c r="C8" s="187" t="s">
        <v>52</v>
      </c>
    </row>
    <row r="9" spans="1:3">
      <c r="C9" s="187" t="s">
        <v>21</v>
      </c>
    </row>
    <row r="10" spans="1:3">
      <c r="C10" s="187" t="s">
        <v>53</v>
      </c>
    </row>
    <row r="14" spans="1:3">
      <c r="A14" s="216" t="s">
        <v>54</v>
      </c>
      <c r="B14" s="215"/>
      <c r="C14" s="215"/>
    </row>
    <row r="16" spans="1:3">
      <c r="A16" s="179" t="s">
        <v>55</v>
      </c>
    </row>
    <row r="18" spans="2:2">
      <c r="B18" s="179" t="s">
        <v>56</v>
      </c>
    </row>
    <row r="22" spans="2:2">
      <c r="B22" s="179" t="s">
        <v>57</v>
      </c>
    </row>
    <row r="30" spans="2:2">
      <c r="B30" s="179" t="s">
        <v>58</v>
      </c>
    </row>
    <row r="38" spans="2:3">
      <c r="B38" s="102" t="s">
        <v>59</v>
      </c>
    </row>
    <row r="40" spans="2:3">
      <c r="C40" s="102" t="s">
        <v>60</v>
      </c>
    </row>
    <row r="61" spans="2:2">
      <c r="B61" s="102" t="s">
        <v>61</v>
      </c>
    </row>
    <row r="87" spans="2:3">
      <c r="B87" s="102" t="s">
        <v>62</v>
      </c>
    </row>
    <row r="89" spans="2:3">
      <c r="C89" s="102" t="s">
        <v>63</v>
      </c>
    </row>
    <row r="113" spans="2:3">
      <c r="C113" s="102" t="s">
        <v>64</v>
      </c>
    </row>
    <row r="114" spans="2:3">
      <c r="C114" s="102" t="s">
        <v>65</v>
      </c>
    </row>
    <row r="116" spans="2:3">
      <c r="B116" s="102" t="s">
        <v>66</v>
      </c>
    </row>
    <row r="125" spans="2:3">
      <c r="B125" s="102" t="s">
        <v>67</v>
      </c>
    </row>
    <row r="126" spans="2:3">
      <c r="B126" s="102"/>
    </row>
    <row r="127" spans="2:3">
      <c r="B127" s="102" t="s">
        <v>68</v>
      </c>
    </row>
    <row r="136" spans="2:2">
      <c r="B136" s="102" t="s">
        <v>69</v>
      </c>
    </row>
    <row r="138" spans="2:2">
      <c r="B138" s="102" t="s">
        <v>70</v>
      </c>
    </row>
    <row r="140" spans="2:2">
      <c r="B140" s="102" t="s">
        <v>71</v>
      </c>
    </row>
    <row r="142" spans="2:2">
      <c r="B142" s="102" t="s">
        <v>72</v>
      </c>
    </row>
    <row r="167" spans="2:2">
      <c r="B167" s="102" t="s">
        <v>73</v>
      </c>
    </row>
    <row r="168" spans="2:2">
      <c r="B168" s="187"/>
    </row>
    <row r="169" spans="2:2">
      <c r="B169" s="187"/>
    </row>
    <row r="179" spans="1:3" s="214" customFormat="1"/>
    <row r="181" spans="1:3">
      <c r="A181" s="216" t="s">
        <v>74</v>
      </c>
      <c r="B181" s="215"/>
      <c r="C181" s="215"/>
    </row>
    <row r="183" spans="1:3">
      <c r="B183" s="179" t="s">
        <v>56</v>
      </c>
    </row>
    <row r="187" spans="1:3">
      <c r="B187" s="179" t="s">
        <v>57</v>
      </c>
    </row>
    <row r="195" spans="2:3">
      <c r="B195" s="179" t="s">
        <v>58</v>
      </c>
    </row>
    <row r="202" spans="2:3">
      <c r="B202" s="102" t="s">
        <v>59</v>
      </c>
    </row>
    <row r="204" spans="2:3">
      <c r="C204" s="102" t="s">
        <v>60</v>
      </c>
    </row>
    <row r="225" spans="2:2">
      <c r="B225" s="102" t="s">
        <v>75</v>
      </c>
    </row>
    <row r="251" spans="2:3">
      <c r="B251" s="102" t="s">
        <v>62</v>
      </c>
    </row>
    <row r="253" spans="2:3">
      <c r="C253" s="102" t="s">
        <v>63</v>
      </c>
    </row>
    <row r="273" spans="2:3">
      <c r="C273" s="102" t="s">
        <v>64</v>
      </c>
    </row>
    <row r="274" spans="2:3">
      <c r="C274" s="102" t="s">
        <v>65</v>
      </c>
    </row>
    <row r="276" spans="2:3">
      <c r="B276" s="102" t="s">
        <v>66</v>
      </c>
    </row>
    <row r="285" spans="2:3">
      <c r="B285" s="102" t="s">
        <v>67</v>
      </c>
    </row>
    <row r="286" spans="2:3">
      <c r="B286" s="102"/>
    </row>
    <row r="287" spans="2:3">
      <c r="B287" s="102" t="s">
        <v>68</v>
      </c>
    </row>
    <row r="296" spans="2:2">
      <c r="B296"/>
    </row>
    <row r="297" spans="2:2">
      <c r="B297" s="102" t="s">
        <v>76</v>
      </c>
    </row>
    <row r="298" spans="2:2">
      <c r="B298" s="102"/>
    </row>
    <row r="299" spans="2:2">
      <c r="B299" s="188" t="s">
        <v>77</v>
      </c>
    </row>
    <row r="301" spans="2:2">
      <c r="B301" s="102" t="s">
        <v>69</v>
      </c>
    </row>
    <row r="303" spans="2:2">
      <c r="B303" s="102" t="s">
        <v>78</v>
      </c>
    </row>
    <row r="305" spans="2:2">
      <c r="B305" s="102" t="s">
        <v>71</v>
      </c>
    </row>
    <row r="307" spans="2:2">
      <c r="B307" s="102" t="s">
        <v>79</v>
      </c>
    </row>
    <row r="328" spans="1:3" s="214" customFormat="1"/>
    <row r="330" spans="1:3">
      <c r="A330" s="216" t="s">
        <v>80</v>
      </c>
      <c r="B330" s="215"/>
      <c r="C330" s="215"/>
    </row>
    <row r="332" spans="1:3">
      <c r="B332" s="179" t="s">
        <v>56</v>
      </c>
    </row>
    <row r="336" spans="1:3">
      <c r="B336" s="102" t="s">
        <v>81</v>
      </c>
    </row>
    <row r="344" spans="2:2">
      <c r="B344" s="102" t="s">
        <v>82</v>
      </c>
    </row>
    <row r="351" spans="2:2">
      <c r="B351" s="102" t="s">
        <v>59</v>
      </c>
    </row>
    <row r="353" spans="3:3">
      <c r="C353" s="102" t="s">
        <v>60</v>
      </c>
    </row>
    <row r="373" spans="2:2">
      <c r="B373" s="102" t="s">
        <v>75</v>
      </c>
    </row>
    <row r="398" spans="2:3">
      <c r="B398" s="102" t="s">
        <v>62</v>
      </c>
    </row>
    <row r="400" spans="2:3">
      <c r="C400" s="102" t="s">
        <v>63</v>
      </c>
    </row>
    <row r="419" spans="2:2">
      <c r="B419" s="102" t="s">
        <v>64</v>
      </c>
    </row>
    <row r="420" spans="2:2">
      <c r="B420" s="102" t="s">
        <v>65</v>
      </c>
    </row>
    <row r="422" spans="2:2">
      <c r="B422" s="102" t="s">
        <v>78</v>
      </c>
    </row>
    <row r="424" spans="2:2">
      <c r="B424" s="102" t="s">
        <v>71</v>
      </c>
    </row>
    <row r="426" spans="2:2">
      <c r="B426" s="102" t="s">
        <v>83</v>
      </c>
    </row>
    <row r="427" spans="2:2">
      <c r="B427" s="102"/>
    </row>
    <row r="428" spans="2:2">
      <c r="B428" s="102"/>
    </row>
    <row r="429" spans="2:2">
      <c r="B429" s="102"/>
    </row>
    <row r="430" spans="2:2">
      <c r="B430" s="102"/>
    </row>
    <row r="431" spans="2:2">
      <c r="B431" s="102"/>
    </row>
    <row r="432" spans="2:2">
      <c r="B432" s="102"/>
    </row>
    <row r="435" spans="2:11">
      <c r="B435" s="102" t="s">
        <v>84</v>
      </c>
    </row>
    <row r="448" spans="2:11">
      <c r="B448" s="215" t="s">
        <v>85</v>
      </c>
      <c r="C448" s="215"/>
      <c r="D448" s="215"/>
      <c r="E448" s="215"/>
      <c r="F448" s="215"/>
      <c r="G448" s="215"/>
      <c r="H448" s="215"/>
      <c r="I448" s="215"/>
      <c r="J448" s="215"/>
      <c r="K448" s="215"/>
    </row>
    <row r="449" spans="1:3" s="308" customFormat="1"/>
    <row r="450" spans="1:3" s="214" customFormat="1"/>
    <row r="451" spans="1:3" s="309" customFormat="1"/>
    <row r="452" spans="1:3">
      <c r="A452" s="216" t="s">
        <v>86</v>
      </c>
      <c r="B452" s="215"/>
      <c r="C452" s="215"/>
    </row>
    <row r="454" spans="1:3">
      <c r="B454" s="179" t="s">
        <v>56</v>
      </c>
    </row>
    <row r="458" spans="1:3">
      <c r="B458" s="102" t="s">
        <v>81</v>
      </c>
    </row>
    <row r="466" spans="2:3">
      <c r="B466" s="102" t="s">
        <v>82</v>
      </c>
    </row>
    <row r="473" spans="2:3">
      <c r="B473" s="102" t="s">
        <v>59</v>
      </c>
    </row>
    <row r="475" spans="2:3">
      <c r="C475" s="102" t="s">
        <v>60</v>
      </c>
    </row>
    <row r="495" spans="2:2">
      <c r="B495" s="102" t="s">
        <v>75</v>
      </c>
    </row>
    <row r="520" spans="2:3">
      <c r="B520" s="102" t="s">
        <v>62</v>
      </c>
    </row>
    <row r="522" spans="2:3">
      <c r="C522" s="102" t="s">
        <v>63</v>
      </c>
    </row>
    <row r="541" spans="2:2">
      <c r="B541" s="102" t="s">
        <v>64</v>
      </c>
    </row>
    <row r="542" spans="2:2">
      <c r="B542" s="102" t="s">
        <v>65</v>
      </c>
    </row>
    <row r="544" spans="2:2">
      <c r="B544" s="102" t="s">
        <v>78</v>
      </c>
    </row>
    <row r="546" spans="2:2">
      <c r="B546" s="102" t="s">
        <v>71</v>
      </c>
    </row>
    <row r="548" spans="2:2">
      <c r="B548" s="102" t="s">
        <v>83</v>
      </c>
    </row>
    <row r="557" spans="2:2">
      <c r="B557" s="102" t="s">
        <v>84</v>
      </c>
    </row>
    <row r="570" spans="1:15" ht="26.25" customHeight="1">
      <c r="B570" s="215" t="s">
        <v>87</v>
      </c>
      <c r="C570" s="215"/>
      <c r="D570" s="215"/>
      <c r="E570" s="215"/>
      <c r="F570" s="215"/>
      <c r="G570" s="216"/>
      <c r="H570" s="216"/>
      <c r="I570" s="216"/>
      <c r="J570" s="216"/>
      <c r="K570" s="216"/>
      <c r="L570" s="180"/>
      <c r="M570" s="180"/>
      <c r="N570" s="180"/>
      <c r="O570" s="180"/>
    </row>
    <row r="571" spans="1:15">
      <c r="B571" s="216"/>
      <c r="C571" s="215"/>
      <c r="D571" s="215"/>
      <c r="E571" s="215"/>
      <c r="F571" s="215"/>
      <c r="G571" s="215"/>
      <c r="H571" s="215"/>
      <c r="I571" s="215"/>
      <c r="J571" s="215"/>
      <c r="K571" s="215"/>
    </row>
    <row r="573" spans="1:15" s="214" customFormat="1"/>
    <row r="576" spans="1:15">
      <c r="A576" s="216" t="s">
        <v>88</v>
      </c>
      <c r="B576" s="215"/>
      <c r="C576" s="215"/>
    </row>
    <row r="578" spans="2:2">
      <c r="B578" s="179" t="s">
        <v>56</v>
      </c>
    </row>
    <row r="582" spans="2:2">
      <c r="B582" s="102" t="s">
        <v>81</v>
      </c>
    </row>
    <row r="590" spans="2:2">
      <c r="B590" s="102" t="s">
        <v>82</v>
      </c>
    </row>
    <row r="597" spans="2:3">
      <c r="B597" s="102" t="s">
        <v>59</v>
      </c>
    </row>
    <row r="599" spans="2:3">
      <c r="C599" s="102" t="s">
        <v>60</v>
      </c>
    </row>
    <row r="619" spans="2:2">
      <c r="B619" s="102" t="s">
        <v>75</v>
      </c>
    </row>
    <row r="642" spans="2:3">
      <c r="B642" s="102" t="s">
        <v>62</v>
      </c>
    </row>
    <row r="644" spans="2:3">
      <c r="C644" s="102" t="s">
        <v>63</v>
      </c>
    </row>
    <row r="663" spans="2:2">
      <c r="B663" s="102" t="s">
        <v>64</v>
      </c>
    </row>
    <row r="664" spans="2:2">
      <c r="B664" s="102" t="s">
        <v>65</v>
      </c>
    </row>
    <row r="666" spans="2:2">
      <c r="B666" s="102" t="s">
        <v>78</v>
      </c>
    </row>
    <row r="668" spans="2:2">
      <c r="B668" s="102" t="s">
        <v>71</v>
      </c>
    </row>
    <row r="670" spans="2:2">
      <c r="B670" s="102" t="s">
        <v>83</v>
      </c>
    </row>
    <row r="680" spans="2:2">
      <c r="B680" s="102" t="s">
        <v>84</v>
      </c>
    </row>
    <row r="681" spans="2:2">
      <c r="B681" s="102"/>
    </row>
    <row r="695" spans="1:3" s="214" customFormat="1"/>
    <row r="698" spans="1:3">
      <c r="A698" s="216" t="s">
        <v>89</v>
      </c>
      <c r="B698" s="215"/>
      <c r="C698" s="215"/>
    </row>
    <row r="700" spans="1:3">
      <c r="B700" s="179" t="s">
        <v>56</v>
      </c>
    </row>
    <row r="704" spans="1:3">
      <c r="B704" s="102" t="s">
        <v>90</v>
      </c>
    </row>
    <row r="710" spans="2:3">
      <c r="B710" s="179" t="s">
        <v>91</v>
      </c>
    </row>
    <row r="715" spans="2:3">
      <c r="B715" s="102" t="s">
        <v>59</v>
      </c>
    </row>
    <row r="717" spans="2:3">
      <c r="C717" s="102" t="s">
        <v>60</v>
      </c>
    </row>
    <row r="729" spans="2:2">
      <c r="B729" s="102" t="s">
        <v>75</v>
      </c>
    </row>
    <row r="754" spans="2:8">
      <c r="B754" s="102" t="s">
        <v>62</v>
      </c>
    </row>
    <row r="756" spans="2:8">
      <c r="C756" s="102" t="s">
        <v>63</v>
      </c>
    </row>
    <row r="768" spans="2:8">
      <c r="H768" s="102"/>
    </row>
    <row r="774" spans="2:2">
      <c r="B774" s="102" t="s">
        <v>64</v>
      </c>
    </row>
    <row r="775" spans="2:2">
      <c r="B775" s="102" t="s">
        <v>65</v>
      </c>
    </row>
    <row r="777" spans="2:2">
      <c r="B777" s="102" t="s">
        <v>78</v>
      </c>
    </row>
    <row r="779" spans="2:2">
      <c r="B779" s="102" t="s">
        <v>71</v>
      </c>
    </row>
    <row r="782" spans="2:2">
      <c r="B782" s="102"/>
    </row>
    <row r="789" spans="1:3">
      <c r="B789" s="179" t="s">
        <v>92</v>
      </c>
    </row>
    <row r="791" spans="1:3">
      <c r="B791" s="102" t="s">
        <v>93</v>
      </c>
    </row>
    <row r="793" spans="1:3" s="214" customFormat="1"/>
    <row r="796" spans="1:3">
      <c r="A796" s="216" t="s">
        <v>94</v>
      </c>
      <c r="B796" s="215"/>
      <c r="C796" s="215"/>
    </row>
    <row r="798" spans="1:3">
      <c r="B798" s="179" t="s">
        <v>56</v>
      </c>
    </row>
    <row r="802" spans="2:3">
      <c r="B802" s="102" t="s">
        <v>95</v>
      </c>
    </row>
    <row r="808" spans="2:3">
      <c r="B808" s="179" t="s">
        <v>96</v>
      </c>
    </row>
    <row r="813" spans="2:3">
      <c r="B813" s="102" t="s">
        <v>59</v>
      </c>
    </row>
    <row r="815" spans="2:3">
      <c r="C815" s="102" t="s">
        <v>60</v>
      </c>
    </row>
    <row r="828" spans="2:2">
      <c r="B828" s="102" t="s">
        <v>75</v>
      </c>
    </row>
    <row r="852" spans="2:3">
      <c r="B852" s="102" t="s">
        <v>62</v>
      </c>
    </row>
    <row r="854" spans="2:3">
      <c r="C854" s="102" t="s">
        <v>63</v>
      </c>
    </row>
    <row r="871" spans="2:2">
      <c r="B871" s="102" t="s">
        <v>97</v>
      </c>
    </row>
    <row r="884" spans="2:2">
      <c r="B884" s="102" t="s">
        <v>98</v>
      </c>
    </row>
    <row r="916" s="214"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D6" sqref="D6"/>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6" t="s">
        <v>99</v>
      </c>
      <c r="B1" s="237"/>
      <c r="C1" s="237"/>
      <c r="D1" s="237"/>
      <c r="E1" s="237"/>
      <c r="F1" s="237"/>
      <c r="G1" s="237"/>
      <c r="H1" s="237"/>
    </row>
    <row r="2" spans="1:8" ht="19.5" customHeight="1">
      <c r="A2" s="236" t="s">
        <v>100</v>
      </c>
      <c r="B2" s="237"/>
      <c r="C2" s="237" t="s">
        <v>231</v>
      </c>
      <c r="D2" s="237"/>
      <c r="E2" s="237"/>
      <c r="F2" s="237"/>
      <c r="G2" s="238" t="s">
        <v>101</v>
      </c>
      <c r="H2" s="239" t="s">
        <v>102</v>
      </c>
    </row>
    <row r="3" spans="1:8" ht="19.5" customHeight="1">
      <c r="A3" s="240" t="s">
        <v>103</v>
      </c>
      <c r="B3" s="241"/>
      <c r="C3" s="242">
        <v>43039</v>
      </c>
      <c r="D3" s="237"/>
      <c r="E3" s="237"/>
      <c r="F3" s="237"/>
      <c r="G3" s="238" t="s">
        <v>104</v>
      </c>
      <c r="H3" s="239" t="s">
        <v>105</v>
      </c>
    </row>
    <row r="4" spans="1:8" ht="19.5" customHeight="1">
      <c r="A4" s="246" t="s">
        <v>106</v>
      </c>
      <c r="B4" s="243"/>
      <c r="C4" s="243" t="s">
        <v>107</v>
      </c>
      <c r="D4" s="237"/>
      <c r="E4" s="237"/>
      <c r="F4" s="237"/>
      <c r="G4" s="238" t="s">
        <v>108</v>
      </c>
      <c r="H4" s="239" t="s">
        <v>109</v>
      </c>
    </row>
    <row r="5" spans="1:8" ht="19.5" customHeight="1">
      <c r="A5" s="248" t="s">
        <v>110</v>
      </c>
      <c r="B5" s="248"/>
      <c r="C5" s="249"/>
      <c r="D5" s="237"/>
      <c r="E5" s="237"/>
      <c r="F5" s="237"/>
      <c r="G5" s="238"/>
      <c r="H5" s="247"/>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6">
        <f>Cash!C13</f>
        <v>420961.85</v>
      </c>
      <c r="D14" s="226">
        <f>Cash!D13</f>
        <v>420961.85</v>
      </c>
      <c r="E14" s="227">
        <f>C14-D14</f>
        <v>0</v>
      </c>
      <c r="F14" s="47"/>
      <c r="G14" s="38" t="s">
        <v>122</v>
      </c>
      <c r="H14" s="39"/>
    </row>
    <row r="15" spans="1:8" ht="19.5" customHeight="1">
      <c r="A15" s="30"/>
      <c r="B15" s="30"/>
      <c r="C15" s="228"/>
      <c r="D15" s="229"/>
      <c r="E15" s="228"/>
      <c r="F15" s="40"/>
      <c r="G15" s="42"/>
      <c r="H15" s="43"/>
    </row>
    <row r="16" spans="1:8" ht="19.5" customHeight="1">
      <c r="A16" s="44" t="s">
        <v>123</v>
      </c>
      <c r="B16" s="30"/>
      <c r="C16" s="228"/>
      <c r="D16" s="229"/>
      <c r="E16" s="228"/>
      <c r="F16" s="40"/>
      <c r="G16" s="42"/>
      <c r="H16" s="43"/>
    </row>
    <row r="17" spans="1:8" ht="15.75">
      <c r="A17" s="46"/>
      <c r="B17" s="36" t="s">
        <v>124</v>
      </c>
      <c r="C17" s="227">
        <f>Share_Cost_Mkt!D71</f>
        <v>948306</v>
      </c>
      <c r="D17" s="230">
        <f>Share_Cost_Mkt!E71</f>
        <v>948306</v>
      </c>
      <c r="E17" s="227">
        <f>C17-D17</f>
        <v>0</v>
      </c>
      <c r="F17" s="47"/>
      <c r="G17" s="38" t="s">
        <v>125</v>
      </c>
      <c r="H17" s="39"/>
    </row>
    <row r="18" spans="1:8" ht="15.75">
      <c r="A18" s="46"/>
      <c r="B18" s="49" t="s">
        <v>126</v>
      </c>
      <c r="C18" s="227">
        <f>Share_Cost_Mkt!H71</f>
        <v>18810236</v>
      </c>
      <c r="D18" s="227">
        <f>Share_Cost_Mkt!I71</f>
        <v>18810236</v>
      </c>
      <c r="E18" s="227">
        <f>C18-D18</f>
        <v>0</v>
      </c>
      <c r="F18" s="47"/>
      <c r="G18" s="38" t="s">
        <v>125</v>
      </c>
      <c r="H18" s="39"/>
    </row>
    <row r="19" spans="1:8" ht="79.900000000000006" customHeight="1">
      <c r="A19" s="46"/>
      <c r="B19" s="49" t="s">
        <v>127</v>
      </c>
      <c r="C19" s="227">
        <f>Share_Cost_Mkt!P71</f>
        <v>22097401.069999993</v>
      </c>
      <c r="D19" s="227">
        <f>Share_Cost_Mkt!Q71</f>
        <v>22097401.069999993</v>
      </c>
      <c r="E19" s="227">
        <f>C19-D19</f>
        <v>0</v>
      </c>
      <c r="F19" s="47"/>
      <c r="G19" s="38" t="s">
        <v>125</v>
      </c>
      <c r="H19" s="39"/>
    </row>
    <row r="20" spans="1:8" ht="19.5" customHeight="1">
      <c r="A20" s="30"/>
      <c r="B20" s="30"/>
      <c r="C20" s="228"/>
      <c r="D20" s="228"/>
      <c r="E20" s="228"/>
      <c r="F20" s="40"/>
      <c r="G20" s="50"/>
      <c r="H20" s="244"/>
    </row>
    <row r="21" spans="1:8" ht="18.75" customHeight="1">
      <c r="A21" s="178" t="s">
        <v>128</v>
      </c>
      <c r="B21" s="51"/>
      <c r="C21" s="228"/>
      <c r="D21" s="228"/>
      <c r="E21" s="228"/>
      <c r="F21" s="45"/>
      <c r="G21" s="50"/>
      <c r="H21" s="244"/>
    </row>
    <row r="22" spans="1:8" ht="15.75">
      <c r="A22" s="46"/>
      <c r="B22" s="46" t="s">
        <v>129</v>
      </c>
      <c r="C22" s="227">
        <f>SUM(Open_Trades!D45)</f>
        <v>0</v>
      </c>
      <c r="D22" s="227">
        <f>SUM(Open_Trades!E45)</f>
        <v>0</v>
      </c>
      <c r="E22" s="227">
        <f t="shared" ref="E22:E27" si="0">C22-D22</f>
        <v>0</v>
      </c>
      <c r="F22" s="47"/>
      <c r="G22" s="38" t="s">
        <v>21</v>
      </c>
      <c r="H22" s="39"/>
    </row>
    <row r="23" spans="1:8" ht="15.75">
      <c r="A23" s="46"/>
      <c r="B23" s="46" t="s">
        <v>19</v>
      </c>
      <c r="C23" s="227">
        <f>SUM(INT_BNI_SSC)</f>
        <v>369.75</v>
      </c>
      <c r="D23" s="227">
        <f>SUM(INT_BNI_IM)</f>
        <v>369.75</v>
      </c>
      <c r="E23" s="227">
        <f t="shared" si="0"/>
        <v>0</v>
      </c>
      <c r="F23" s="47"/>
      <c r="G23" s="38" t="s">
        <v>19</v>
      </c>
      <c r="H23" s="39"/>
    </row>
    <row r="24" spans="1:8" ht="95.45" customHeight="1">
      <c r="A24" s="46"/>
      <c r="B24" s="46" t="s">
        <v>18</v>
      </c>
      <c r="C24" s="227">
        <f>SUM(Dividends!I27)</f>
        <v>42025.91</v>
      </c>
      <c r="D24" s="227">
        <f>SUM(Dividends!J27)</f>
        <v>42025.91</v>
      </c>
      <c r="E24" s="227">
        <f t="shared" si="0"/>
        <v>0</v>
      </c>
      <c r="F24" s="47"/>
      <c r="G24" s="38" t="s">
        <v>18</v>
      </c>
      <c r="H24" s="39"/>
    </row>
    <row r="25" spans="1:8" ht="15.75">
      <c r="A25" s="46"/>
      <c r="B25" s="46" t="s">
        <v>130</v>
      </c>
      <c r="C25" s="227">
        <f>Tax_Reclaims!J27</f>
        <v>8321.2899999999991</v>
      </c>
      <c r="D25" s="227">
        <f>SUM(Tax_Reclaims!M27)</f>
        <v>8321.2899999999991</v>
      </c>
      <c r="E25" s="227">
        <f t="shared" si="0"/>
        <v>0</v>
      </c>
      <c r="F25" s="37"/>
      <c r="G25" s="38" t="s">
        <v>20</v>
      </c>
      <c r="H25" s="39"/>
    </row>
    <row r="26" spans="1:8" ht="23.25" customHeight="1">
      <c r="A26" s="46"/>
      <c r="B26" s="49" t="s">
        <v>131</v>
      </c>
      <c r="C26" s="227">
        <f>SUM('Pending_FX '!B22)</f>
        <v>0</v>
      </c>
      <c r="D26" s="227">
        <f>SUM('Pending_FX '!C22)</f>
        <v>0</v>
      </c>
      <c r="E26" s="227">
        <f t="shared" si="0"/>
        <v>0</v>
      </c>
      <c r="F26" s="37"/>
      <c r="G26" s="38" t="s">
        <v>53</v>
      </c>
      <c r="H26" s="39"/>
    </row>
    <row r="27" spans="1:8" ht="15.75">
      <c r="A27" s="46"/>
      <c r="B27" s="232" t="s">
        <v>132</v>
      </c>
      <c r="C27" s="231"/>
      <c r="D27" s="231"/>
      <c r="E27" s="227">
        <f t="shared" si="0"/>
        <v>0</v>
      </c>
      <c r="F27" s="37"/>
      <c r="G27" s="38"/>
      <c r="H27" s="39"/>
    </row>
    <row r="28" spans="1:8" ht="19.5" customHeight="1">
      <c r="A28" s="30"/>
      <c r="B28" s="233" t="s">
        <v>133</v>
      </c>
      <c r="C28" s="228"/>
      <c r="D28" s="228"/>
      <c r="E28" s="228"/>
      <c r="F28" s="40"/>
      <c r="G28" s="50"/>
      <c r="H28" s="245"/>
    </row>
    <row r="29" spans="1:8" ht="18.75" customHeight="1">
      <c r="A29" s="44" t="s">
        <v>134</v>
      </c>
      <c r="B29" s="42"/>
      <c r="C29" s="228"/>
      <c r="D29" s="228"/>
      <c r="E29" s="228"/>
      <c r="F29" s="40"/>
      <c r="G29" s="52"/>
      <c r="H29" s="245"/>
    </row>
    <row r="30" spans="1:8" ht="15.75">
      <c r="A30" s="46"/>
      <c r="B30" s="234" t="s">
        <v>135</v>
      </c>
      <c r="C30" s="227">
        <f>SUM(Open_Trades!D19)</f>
        <v>0</v>
      </c>
      <c r="D30" s="227">
        <f>SUM(Open_Trades!E19)</f>
        <v>0</v>
      </c>
      <c r="E30" s="227">
        <f>C30-D30</f>
        <v>0</v>
      </c>
      <c r="F30" s="37"/>
      <c r="G30" s="38" t="s">
        <v>21</v>
      </c>
      <c r="H30" s="39"/>
    </row>
    <row r="31" spans="1:8" ht="18.75" customHeight="1">
      <c r="A31" s="46"/>
      <c r="B31" s="49" t="s">
        <v>136</v>
      </c>
      <c r="C31" s="227">
        <f>SUM('Pending_FX '!B11)</f>
        <v>0</v>
      </c>
      <c r="D31" s="227">
        <f>SUM('Pending_FX '!C11)</f>
        <v>0</v>
      </c>
      <c r="E31" s="227">
        <f t="shared" ref="E31:E39" si="1">C31-D31</f>
        <v>0</v>
      </c>
      <c r="F31" s="37"/>
      <c r="G31" s="38" t="s">
        <v>53</v>
      </c>
      <c r="H31" s="39"/>
    </row>
    <row r="32" spans="1:8" ht="15.75">
      <c r="A32" s="46"/>
      <c r="B32" s="232" t="s">
        <v>137</v>
      </c>
      <c r="C32" s="231"/>
      <c r="D32" s="231"/>
      <c r="E32" s="227">
        <f>C32-D32</f>
        <v>0</v>
      </c>
      <c r="F32" s="37"/>
      <c r="G32" s="38"/>
      <c r="H32" s="39"/>
    </row>
    <row r="33" spans="1:8" ht="19.5" customHeight="1">
      <c r="A33" s="46"/>
      <c r="B33" s="232"/>
      <c r="C33" s="231"/>
      <c r="D33" s="231"/>
      <c r="E33" s="227">
        <f t="shared" si="1"/>
        <v>0</v>
      </c>
      <c r="F33" s="37"/>
      <c r="G33" s="38"/>
      <c r="H33" s="48"/>
    </row>
    <row r="34" spans="1:8" ht="19.5" customHeight="1">
      <c r="A34" s="44" t="s">
        <v>138</v>
      </c>
      <c r="B34" s="232"/>
      <c r="C34" s="231"/>
      <c r="D34" s="231"/>
      <c r="E34" s="227"/>
      <c r="F34" s="37"/>
      <c r="G34" s="38"/>
      <c r="H34" s="48"/>
    </row>
    <row r="35" spans="1:8" ht="19.5" customHeight="1">
      <c r="A35" s="46"/>
      <c r="B35" s="232" t="s">
        <v>139</v>
      </c>
      <c r="C35" s="231">
        <f>SUM(Dividends!Q27,Tax_Reclaims!L27)</f>
        <v>30.569999999999993</v>
      </c>
      <c r="D35" s="231">
        <f>SUM(Dividends!R27,Tax_Reclaims!O27)</f>
        <v>30.569999999999993</v>
      </c>
      <c r="E35" s="227">
        <f t="shared" si="1"/>
        <v>0</v>
      </c>
      <c r="F35" s="37"/>
      <c r="G35" s="38" t="s">
        <v>140</v>
      </c>
      <c r="H35" s="39"/>
    </row>
    <row r="36" spans="1:8" ht="19.5" customHeight="1">
      <c r="A36" s="46"/>
      <c r="B36" s="232" t="s">
        <v>141</v>
      </c>
      <c r="C36" s="231">
        <f>SUM(Open_Trades!L19)</f>
        <v>0</v>
      </c>
      <c r="D36" s="231">
        <f>SUM(Open_Trades!M19)</f>
        <v>0</v>
      </c>
      <c r="E36" s="227">
        <f t="shared" si="1"/>
        <v>0</v>
      </c>
      <c r="F36" s="37"/>
      <c r="G36" s="38" t="s">
        <v>21</v>
      </c>
      <c r="H36" s="48"/>
    </row>
    <row r="37" spans="1:8" ht="19.5" customHeight="1">
      <c r="A37" s="46"/>
      <c r="B37" s="232" t="s">
        <v>142</v>
      </c>
      <c r="C37" s="231">
        <f>SUM(Open_Trades!L45)</f>
        <v>0</v>
      </c>
      <c r="D37" s="231">
        <f>SUM(Open_Trades!M45)</f>
        <v>0</v>
      </c>
      <c r="E37" s="227">
        <f t="shared" si="1"/>
        <v>0</v>
      </c>
      <c r="F37" s="37"/>
      <c r="G37" s="38" t="s">
        <v>21</v>
      </c>
      <c r="H37" s="48"/>
    </row>
    <row r="38" spans="1:8" ht="19.5" customHeight="1">
      <c r="A38" s="46"/>
      <c r="B38" s="232" t="s">
        <v>143</v>
      </c>
      <c r="C38" s="227">
        <f>'Pending_FX '!D25</f>
        <v>0</v>
      </c>
      <c r="D38" s="227">
        <f>'Pending_FX '!E25</f>
        <v>0</v>
      </c>
      <c r="E38" s="227">
        <f t="shared" si="1"/>
        <v>0</v>
      </c>
      <c r="F38" s="37"/>
      <c r="G38" s="38" t="s">
        <v>53</v>
      </c>
      <c r="H38" s="48"/>
    </row>
    <row r="39" spans="1:8" ht="19.5" customHeight="1">
      <c r="A39" s="46"/>
      <c r="B39" s="232" t="s">
        <v>144</v>
      </c>
      <c r="C39" s="227">
        <f>'Pending_FX '!D26</f>
        <v>0</v>
      </c>
      <c r="D39" s="227">
        <f>'Pending_FX '!E26</f>
        <v>0</v>
      </c>
      <c r="E39" s="227">
        <f t="shared" si="1"/>
        <v>0</v>
      </c>
      <c r="F39" s="37"/>
      <c r="G39" s="38" t="s">
        <v>53</v>
      </c>
      <c r="H39" s="48"/>
    </row>
    <row r="40" spans="1:8" ht="19.5" customHeight="1">
      <c r="A40" s="30"/>
      <c r="B40" s="42"/>
      <c r="C40" s="228"/>
      <c r="D40" s="228"/>
      <c r="E40" s="229"/>
      <c r="F40" s="41"/>
      <c r="G40" s="50"/>
      <c r="H40" s="245"/>
    </row>
    <row r="41" spans="1:8" ht="19.5" customHeight="1">
      <c r="A41" s="46"/>
      <c r="B41" s="53" t="s">
        <v>145</v>
      </c>
      <c r="C41" s="310">
        <f>C14+C19+C22+C23+C24+C25+C26+C27-C30-C31+C32+C35+C37+C36+C38+C39</f>
        <v>22569110.439999994</v>
      </c>
      <c r="D41" s="310">
        <f>D14+D19+D22+D23+D24+D25+D26+D27-D30-D31+D32+D35+D37+D36+D38+D39</f>
        <v>22569110.439999994</v>
      </c>
      <c r="E41" s="230">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5"/>
      <c r="D45" s="225"/>
    </row>
    <row r="46" spans="1:8">
      <c r="A46" s="55"/>
      <c r="C46" s="224"/>
    </row>
    <row r="48" spans="1:8">
      <c r="C48" s="163"/>
      <c r="D48" s="225"/>
    </row>
    <row r="50" spans="3:3">
      <c r="C50" s="225"/>
    </row>
    <row r="51" spans="3:3">
      <c r="C51" s="225"/>
    </row>
    <row r="52" spans="3:3">
      <c r="C52" s="22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85" zoomScaleNormal="85" workbookViewId="0">
      <pane xSplit="3" ySplit="2" topLeftCell="D60" activePane="bottomRight" state="frozen"/>
      <selection pane="topRight" activeCell="G22" sqref="G22"/>
      <selection pane="bottomLeft" activeCell="G22" sqref="G22"/>
      <selection pane="bottomRight" activeCell="F70" sqref="F70"/>
    </sheetView>
  </sheetViews>
  <sheetFormatPr defaultColWidth="8.85546875" defaultRowHeight="12.75"/>
  <cols>
    <col min="1" max="2" width="14.28515625" style="58" customWidth="1"/>
    <col min="3" max="3" width="35.85546875" style="58" bestFit="1" customWidth="1"/>
    <col min="4" max="4" width="19" style="251" bestFit="1" customWidth="1"/>
    <col min="5" max="5" width="21.28515625" style="251" bestFit="1" customWidth="1"/>
    <col min="6" max="7" width="20.28515625" style="251" customWidth="1"/>
    <col min="8" max="8" width="17.5703125" style="252" bestFit="1" customWidth="1"/>
    <col min="9" max="9" width="16.140625" style="252" bestFit="1" customWidth="1"/>
    <col min="10" max="11" width="19.85546875" style="252" customWidth="1"/>
    <col min="12" max="12" width="18.7109375" style="252" customWidth="1"/>
    <col min="13" max="14" width="13.5703125" style="252" customWidth="1"/>
    <col min="15" max="15" width="15.7109375" style="252" customWidth="1"/>
    <col min="16" max="16" width="15.42578125" style="252" bestFit="1" customWidth="1"/>
    <col min="17" max="17" width="15.28515625" style="252" bestFit="1" customWidth="1"/>
    <col min="18" max="18" width="16.28515625" style="252" customWidth="1"/>
    <col min="19" max="19" width="21.28515625" style="152" customWidth="1"/>
    <col min="20" max="20" width="62.5703125" style="57" bestFit="1" customWidth="1"/>
    <col min="21" max="16384" width="8.85546875" style="57"/>
  </cols>
  <sheetData>
    <row r="1" spans="1:20">
      <c r="A1" s="150" t="s">
        <v>147</v>
      </c>
      <c r="B1" s="150"/>
    </row>
    <row r="2" spans="1:20" s="56" customFormat="1" ht="25.5">
      <c r="A2" s="183" t="s">
        <v>148</v>
      </c>
      <c r="B2" s="183" t="s">
        <v>149</v>
      </c>
      <c r="C2" s="183" t="s">
        <v>150</v>
      </c>
      <c r="D2" s="253" t="s">
        <v>151</v>
      </c>
      <c r="E2" s="254" t="s">
        <v>152</v>
      </c>
      <c r="F2" s="255" t="s">
        <v>116</v>
      </c>
      <c r="G2" s="255" t="s">
        <v>153</v>
      </c>
      <c r="H2" s="256" t="s">
        <v>154</v>
      </c>
      <c r="I2" s="257" t="s">
        <v>155</v>
      </c>
      <c r="J2" s="255" t="s">
        <v>116</v>
      </c>
      <c r="K2" s="255" t="s">
        <v>153</v>
      </c>
      <c r="L2" s="253" t="s">
        <v>156</v>
      </c>
      <c r="M2" s="254" t="s">
        <v>157</v>
      </c>
      <c r="N2" s="255" t="s">
        <v>116</v>
      </c>
      <c r="O2" s="255" t="s">
        <v>153</v>
      </c>
      <c r="P2" s="253" t="s">
        <v>158</v>
      </c>
      <c r="Q2" s="254" t="s">
        <v>159</v>
      </c>
      <c r="R2" s="255" t="s">
        <v>116</v>
      </c>
      <c r="S2" s="255" t="s">
        <v>153</v>
      </c>
      <c r="T2" s="10" t="s">
        <v>160</v>
      </c>
    </row>
    <row r="3" spans="1:20" s="56" customFormat="1">
      <c r="A3" t="s">
        <v>232</v>
      </c>
      <c r="B3" t="s">
        <v>232</v>
      </c>
      <c r="C3" t="s">
        <v>233</v>
      </c>
      <c r="D3">
        <v>7468</v>
      </c>
      <c r="E3">
        <v>7468</v>
      </c>
      <c r="F3" s="255">
        <f t="shared" ref="F3:F7" si="0">D3-E3</f>
        <v>0</v>
      </c>
      <c r="G3" s="274">
        <f t="shared" ref="G3:G7" si="1">ROUND(F3/D3,10)</f>
        <v>0</v>
      </c>
      <c r="H3">
        <v>383916</v>
      </c>
      <c r="I3">
        <v>383916</v>
      </c>
      <c r="J3" s="255">
        <f t="shared" ref="J3" si="2">H3-I3</f>
        <v>0</v>
      </c>
      <c r="K3" s="274">
        <f t="shared" ref="K3" si="3">ROUND(J3/H3,10)</f>
        <v>0</v>
      </c>
      <c r="L3">
        <v>55.59</v>
      </c>
      <c r="M3">
        <v>55.59</v>
      </c>
      <c r="N3" s="255">
        <f t="shared" ref="N3:N66" si="4">L3-M3</f>
        <v>0</v>
      </c>
      <c r="O3" s="274">
        <f t="shared" ref="O3:O66" si="5">ROUND(N3/L3,10)</f>
        <v>0</v>
      </c>
      <c r="P3">
        <v>415146.12</v>
      </c>
      <c r="Q3">
        <v>415146.12</v>
      </c>
      <c r="R3" s="255">
        <f t="shared" ref="R3:R66" si="6">P3-Q3</f>
        <v>0</v>
      </c>
      <c r="S3" s="274">
        <f t="shared" ref="S3:S66" si="7">ROUND(R3/P3,10)</f>
        <v>0</v>
      </c>
      <c r="T3" s="10"/>
    </row>
    <row r="4" spans="1:20" s="56" customFormat="1">
      <c r="A4" t="s">
        <v>234</v>
      </c>
      <c r="B4" t="s">
        <v>234</v>
      </c>
      <c r="C4" t="s">
        <v>235</v>
      </c>
      <c r="D4">
        <v>6850</v>
      </c>
      <c r="E4">
        <v>6850</v>
      </c>
      <c r="F4" s="255">
        <f t="shared" si="0"/>
        <v>0</v>
      </c>
      <c r="G4" s="274">
        <f t="shared" si="1"/>
        <v>0</v>
      </c>
      <c r="H4">
        <v>252902</v>
      </c>
      <c r="I4">
        <v>252902</v>
      </c>
      <c r="J4" s="255">
        <f t="shared" ref="J4:J67" si="8">H4-I4</f>
        <v>0</v>
      </c>
      <c r="K4" s="274">
        <f t="shared" ref="K4:K67" si="9">ROUND(J4/H4,10)</f>
        <v>0</v>
      </c>
      <c r="L4">
        <v>49.35</v>
      </c>
      <c r="M4">
        <v>49.35</v>
      </c>
      <c r="N4" s="255">
        <f t="shared" si="4"/>
        <v>0</v>
      </c>
      <c r="O4" s="274">
        <f t="shared" si="5"/>
        <v>0</v>
      </c>
      <c r="P4">
        <v>338047.5</v>
      </c>
      <c r="Q4">
        <v>338047.5</v>
      </c>
      <c r="R4" s="255">
        <f t="shared" si="6"/>
        <v>0</v>
      </c>
      <c r="S4" s="274">
        <f t="shared" si="7"/>
        <v>0</v>
      </c>
      <c r="T4" s="10"/>
    </row>
    <row r="5" spans="1:20" s="56" customFormat="1">
      <c r="A5" t="s">
        <v>236</v>
      </c>
      <c r="B5" t="s">
        <v>236</v>
      </c>
      <c r="C5" t="s">
        <v>237</v>
      </c>
      <c r="D5">
        <v>5800</v>
      </c>
      <c r="E5">
        <v>5800</v>
      </c>
      <c r="F5" s="255">
        <f t="shared" si="0"/>
        <v>0</v>
      </c>
      <c r="G5" s="274">
        <f t="shared" si="1"/>
        <v>0</v>
      </c>
      <c r="H5">
        <v>280481.32</v>
      </c>
      <c r="I5">
        <v>280481.32</v>
      </c>
      <c r="J5" s="255">
        <f t="shared" si="8"/>
        <v>0</v>
      </c>
      <c r="K5" s="274">
        <f t="shared" si="9"/>
        <v>0</v>
      </c>
      <c r="L5">
        <v>53.14</v>
      </c>
      <c r="M5">
        <v>53.14</v>
      </c>
      <c r="N5" s="255">
        <f t="shared" si="4"/>
        <v>0</v>
      </c>
      <c r="O5" s="274">
        <f t="shared" si="5"/>
        <v>0</v>
      </c>
      <c r="P5">
        <v>308212</v>
      </c>
      <c r="Q5">
        <v>308212</v>
      </c>
      <c r="R5" s="255">
        <f t="shared" si="6"/>
        <v>0</v>
      </c>
      <c r="S5" s="274">
        <f t="shared" si="7"/>
        <v>0</v>
      </c>
      <c r="T5" s="10"/>
    </row>
    <row r="6" spans="1:20" s="56" customFormat="1">
      <c r="A6" t="s">
        <v>238</v>
      </c>
      <c r="B6" t="s">
        <v>238</v>
      </c>
      <c r="C6" t="s">
        <v>239</v>
      </c>
      <c r="D6">
        <v>15175</v>
      </c>
      <c r="E6">
        <v>15175</v>
      </c>
      <c r="F6" s="255">
        <f t="shared" si="0"/>
        <v>0</v>
      </c>
      <c r="G6" s="274">
        <f t="shared" si="1"/>
        <v>0</v>
      </c>
      <c r="H6">
        <v>277301.46999999997</v>
      </c>
      <c r="I6">
        <v>277301.46999999997</v>
      </c>
      <c r="J6" s="255">
        <f t="shared" si="8"/>
        <v>0</v>
      </c>
      <c r="K6" s="274">
        <f t="shared" si="9"/>
        <v>0</v>
      </c>
      <c r="L6">
        <v>23.695080999999998</v>
      </c>
      <c r="M6">
        <v>23.695080999999998</v>
      </c>
      <c r="N6" s="255">
        <f t="shared" si="4"/>
        <v>0</v>
      </c>
      <c r="O6" s="274">
        <f t="shared" si="5"/>
        <v>0</v>
      </c>
      <c r="P6">
        <v>359572.86</v>
      </c>
      <c r="Q6">
        <v>359572.86</v>
      </c>
      <c r="R6" s="255">
        <f t="shared" si="6"/>
        <v>0</v>
      </c>
      <c r="S6" s="274">
        <f t="shared" si="7"/>
        <v>0</v>
      </c>
      <c r="T6" s="10"/>
    </row>
    <row r="7" spans="1:20" s="56" customFormat="1">
      <c r="A7" t="s">
        <v>240</v>
      </c>
      <c r="B7" t="s">
        <v>240</v>
      </c>
      <c r="C7" t="s">
        <v>241</v>
      </c>
      <c r="D7">
        <v>8700</v>
      </c>
      <c r="E7">
        <v>8700</v>
      </c>
      <c r="F7" s="255">
        <f t="shared" si="0"/>
        <v>0</v>
      </c>
      <c r="G7" s="274">
        <f t="shared" si="1"/>
        <v>0</v>
      </c>
      <c r="H7">
        <v>184440</v>
      </c>
      <c r="I7">
        <v>184440</v>
      </c>
      <c r="J7" s="255">
        <f t="shared" si="8"/>
        <v>0</v>
      </c>
      <c r="K7" s="274">
        <f t="shared" si="9"/>
        <v>0</v>
      </c>
      <c r="L7">
        <v>20.440000000000001</v>
      </c>
      <c r="M7">
        <v>20.440000000000001</v>
      </c>
      <c r="N7" s="255">
        <f t="shared" si="4"/>
        <v>0</v>
      </c>
      <c r="O7" s="274">
        <f t="shared" si="5"/>
        <v>0</v>
      </c>
      <c r="P7">
        <v>177828</v>
      </c>
      <c r="Q7">
        <v>177828</v>
      </c>
      <c r="R7" s="255">
        <f t="shared" si="6"/>
        <v>0</v>
      </c>
      <c r="S7" s="274">
        <f t="shared" si="7"/>
        <v>0</v>
      </c>
      <c r="T7" s="10"/>
    </row>
    <row r="8" spans="1:20" s="56" customFormat="1">
      <c r="A8" t="s">
        <v>242</v>
      </c>
      <c r="B8" t="s">
        <v>242</v>
      </c>
      <c r="C8" t="s">
        <v>243</v>
      </c>
      <c r="D8">
        <v>8400</v>
      </c>
      <c r="E8">
        <v>8400</v>
      </c>
      <c r="F8" s="255">
        <f t="shared" ref="F8:F68" si="10">D8-E8</f>
        <v>0</v>
      </c>
      <c r="G8" s="274">
        <f t="shared" ref="G8:G68" si="11">ROUND(F8/D8,10)</f>
        <v>0</v>
      </c>
      <c r="H8">
        <v>186564</v>
      </c>
      <c r="I8">
        <v>186564</v>
      </c>
      <c r="J8" s="255">
        <f t="shared" si="8"/>
        <v>0</v>
      </c>
      <c r="K8" s="274">
        <f t="shared" si="9"/>
        <v>0</v>
      </c>
      <c r="L8">
        <v>23.89</v>
      </c>
      <c r="M8">
        <v>23.89</v>
      </c>
      <c r="N8" s="255">
        <f t="shared" si="4"/>
        <v>0</v>
      </c>
      <c r="O8" s="274">
        <f t="shared" si="5"/>
        <v>0</v>
      </c>
      <c r="P8">
        <v>200676</v>
      </c>
      <c r="Q8">
        <v>200676</v>
      </c>
      <c r="R8" s="255">
        <f t="shared" si="6"/>
        <v>0</v>
      </c>
      <c r="S8" s="274">
        <f t="shared" si="7"/>
        <v>0</v>
      </c>
      <c r="T8" s="10"/>
    </row>
    <row r="9" spans="1:20" s="56" customFormat="1">
      <c r="A9" t="s">
        <v>244</v>
      </c>
      <c r="B9" t="s">
        <v>244</v>
      </c>
      <c r="C9" t="s">
        <v>245</v>
      </c>
      <c r="D9">
        <v>17650</v>
      </c>
      <c r="E9">
        <v>17650</v>
      </c>
      <c r="F9" s="255">
        <f t="shared" si="10"/>
        <v>0</v>
      </c>
      <c r="G9" s="274">
        <f t="shared" si="11"/>
        <v>0</v>
      </c>
      <c r="H9">
        <v>281810.43</v>
      </c>
      <c r="I9">
        <v>281810.43</v>
      </c>
      <c r="J9" s="255">
        <f t="shared" si="8"/>
        <v>0</v>
      </c>
      <c r="K9" s="274">
        <f t="shared" si="9"/>
        <v>0</v>
      </c>
      <c r="L9">
        <v>17.71</v>
      </c>
      <c r="M9">
        <v>17.71</v>
      </c>
      <c r="N9" s="255">
        <f t="shared" si="4"/>
        <v>0</v>
      </c>
      <c r="O9" s="274">
        <f t="shared" si="5"/>
        <v>0</v>
      </c>
      <c r="P9">
        <v>312581.5</v>
      </c>
      <c r="Q9">
        <v>312581.5</v>
      </c>
      <c r="R9" s="255">
        <f t="shared" si="6"/>
        <v>0</v>
      </c>
      <c r="S9" s="274">
        <f t="shared" si="7"/>
        <v>0</v>
      </c>
      <c r="T9" s="10"/>
    </row>
    <row r="10" spans="1:20" s="56" customFormat="1">
      <c r="A10" t="s">
        <v>246</v>
      </c>
      <c r="B10" t="s">
        <v>246</v>
      </c>
      <c r="C10" t="s">
        <v>247</v>
      </c>
      <c r="D10">
        <v>9200</v>
      </c>
      <c r="E10">
        <v>9200</v>
      </c>
      <c r="F10" s="255">
        <f t="shared" si="10"/>
        <v>0</v>
      </c>
      <c r="G10" s="274">
        <f t="shared" si="11"/>
        <v>0</v>
      </c>
      <c r="H10">
        <v>194764</v>
      </c>
      <c r="I10">
        <v>194764</v>
      </c>
      <c r="J10" s="255">
        <f t="shared" si="8"/>
        <v>0</v>
      </c>
      <c r="K10" s="274">
        <f t="shared" si="9"/>
        <v>0</v>
      </c>
      <c r="L10">
        <v>22.84</v>
      </c>
      <c r="M10">
        <v>22.84</v>
      </c>
      <c r="N10" s="255">
        <f t="shared" si="4"/>
        <v>0</v>
      </c>
      <c r="O10" s="274">
        <f t="shared" si="5"/>
        <v>0</v>
      </c>
      <c r="P10">
        <v>210128</v>
      </c>
      <c r="Q10">
        <v>210128</v>
      </c>
      <c r="R10" s="255">
        <f t="shared" si="6"/>
        <v>0</v>
      </c>
      <c r="S10" s="274">
        <f t="shared" si="7"/>
        <v>0</v>
      </c>
      <c r="T10" s="10"/>
    </row>
    <row r="11" spans="1:20" s="56" customFormat="1">
      <c r="A11" t="s">
        <v>248</v>
      </c>
      <c r="B11" t="s">
        <v>248</v>
      </c>
      <c r="C11" t="s">
        <v>249</v>
      </c>
      <c r="D11">
        <v>5600</v>
      </c>
      <c r="E11">
        <v>5600</v>
      </c>
      <c r="F11" s="255">
        <f t="shared" si="10"/>
        <v>0</v>
      </c>
      <c r="G11" s="274">
        <f t="shared" si="11"/>
        <v>0</v>
      </c>
      <c r="H11">
        <v>189336</v>
      </c>
      <c r="I11">
        <v>189336</v>
      </c>
      <c r="J11" s="255">
        <f t="shared" si="8"/>
        <v>0</v>
      </c>
      <c r="K11" s="274">
        <f t="shared" si="9"/>
        <v>0</v>
      </c>
      <c r="L11">
        <v>34.979999999999997</v>
      </c>
      <c r="M11">
        <v>34.979999999999997</v>
      </c>
      <c r="N11" s="255">
        <f t="shared" si="4"/>
        <v>0</v>
      </c>
      <c r="O11" s="274">
        <f t="shared" si="5"/>
        <v>0</v>
      </c>
      <c r="P11">
        <v>195888</v>
      </c>
      <c r="Q11">
        <v>195888</v>
      </c>
      <c r="R11" s="255">
        <f t="shared" si="6"/>
        <v>0</v>
      </c>
      <c r="S11" s="274">
        <f t="shared" si="7"/>
        <v>0</v>
      </c>
      <c r="T11" s="10"/>
    </row>
    <row r="12" spans="1:20" s="56" customFormat="1">
      <c r="A12" t="s">
        <v>250</v>
      </c>
      <c r="B12" t="s">
        <v>250</v>
      </c>
      <c r="C12" t="s">
        <v>251</v>
      </c>
      <c r="D12">
        <v>35474</v>
      </c>
      <c r="E12">
        <v>35474</v>
      </c>
      <c r="F12" s="255">
        <f t="shared" si="10"/>
        <v>0</v>
      </c>
      <c r="G12" s="274">
        <f t="shared" si="11"/>
        <v>0</v>
      </c>
      <c r="H12">
        <v>286524.09999999998</v>
      </c>
      <c r="I12">
        <v>286524.09999999998</v>
      </c>
      <c r="J12" s="255">
        <f t="shared" si="8"/>
        <v>0</v>
      </c>
      <c r="K12" s="274">
        <f t="shared" si="9"/>
        <v>0</v>
      </c>
      <c r="L12">
        <v>7.8813870000000001</v>
      </c>
      <c r="M12">
        <v>7.8813870000000001</v>
      </c>
      <c r="N12" s="255">
        <f t="shared" si="4"/>
        <v>0</v>
      </c>
      <c r="O12" s="274">
        <f t="shared" si="5"/>
        <v>0</v>
      </c>
      <c r="P12">
        <v>279584.34000000003</v>
      </c>
      <c r="Q12">
        <v>279584.34000000003</v>
      </c>
      <c r="R12" s="255">
        <f t="shared" si="6"/>
        <v>0</v>
      </c>
      <c r="S12" s="274">
        <f t="shared" si="7"/>
        <v>0</v>
      </c>
      <c r="T12" s="10"/>
    </row>
    <row r="13" spans="1:20" s="56" customFormat="1">
      <c r="A13" t="s">
        <v>252</v>
      </c>
      <c r="B13" t="s">
        <v>252</v>
      </c>
      <c r="C13" t="s">
        <v>253</v>
      </c>
      <c r="D13">
        <v>1495</v>
      </c>
      <c r="E13">
        <v>1495</v>
      </c>
      <c r="F13" s="255">
        <f t="shared" si="10"/>
        <v>0</v>
      </c>
      <c r="G13" s="274">
        <f t="shared" si="11"/>
        <v>0</v>
      </c>
      <c r="H13">
        <v>284002.19</v>
      </c>
      <c r="I13">
        <v>284002.19</v>
      </c>
      <c r="J13" s="255">
        <f t="shared" si="8"/>
        <v>0</v>
      </c>
      <c r="K13" s="274">
        <f t="shared" si="9"/>
        <v>0</v>
      </c>
      <c r="L13">
        <v>222.563682</v>
      </c>
      <c r="M13">
        <v>222.563682</v>
      </c>
      <c r="N13" s="255">
        <f t="shared" si="4"/>
        <v>0</v>
      </c>
      <c r="O13" s="274">
        <f t="shared" si="5"/>
        <v>0</v>
      </c>
      <c r="P13">
        <v>332732.7</v>
      </c>
      <c r="Q13">
        <v>332732.7</v>
      </c>
      <c r="R13" s="255">
        <f t="shared" si="6"/>
        <v>0</v>
      </c>
      <c r="S13" s="274">
        <f t="shared" si="7"/>
        <v>0</v>
      </c>
      <c r="T13" s="10"/>
    </row>
    <row r="14" spans="1:20" s="56" customFormat="1">
      <c r="A14" t="s">
        <v>254</v>
      </c>
      <c r="B14" t="s">
        <v>254</v>
      </c>
      <c r="C14" t="s">
        <v>255</v>
      </c>
      <c r="D14">
        <v>3329</v>
      </c>
      <c r="E14">
        <v>3329</v>
      </c>
      <c r="F14" s="255">
        <f t="shared" si="10"/>
        <v>0</v>
      </c>
      <c r="G14" s="274">
        <f t="shared" si="11"/>
        <v>0</v>
      </c>
      <c r="H14">
        <v>370774.66</v>
      </c>
      <c r="I14">
        <v>370774.66</v>
      </c>
      <c r="J14" s="255">
        <f t="shared" si="8"/>
        <v>0</v>
      </c>
      <c r="K14" s="274">
        <f t="shared" si="9"/>
        <v>0</v>
      </c>
      <c r="L14">
        <v>107.047248</v>
      </c>
      <c r="M14">
        <v>107.047248</v>
      </c>
      <c r="N14" s="255">
        <f t="shared" si="4"/>
        <v>0</v>
      </c>
      <c r="O14" s="274">
        <f t="shared" si="5"/>
        <v>0</v>
      </c>
      <c r="P14">
        <v>356360.29</v>
      </c>
      <c r="Q14">
        <v>356360.29</v>
      </c>
      <c r="R14" s="255">
        <f t="shared" si="6"/>
        <v>0</v>
      </c>
      <c r="S14" s="274">
        <f t="shared" si="7"/>
        <v>0</v>
      </c>
      <c r="T14" s="10"/>
    </row>
    <row r="15" spans="1:20" s="56" customFormat="1">
      <c r="A15" t="s">
        <v>256</v>
      </c>
      <c r="B15" t="s">
        <v>256</v>
      </c>
      <c r="C15" t="s">
        <v>257</v>
      </c>
      <c r="D15">
        <v>10214</v>
      </c>
      <c r="E15">
        <v>10214</v>
      </c>
      <c r="F15" s="255">
        <f t="shared" si="10"/>
        <v>0</v>
      </c>
      <c r="G15" s="274">
        <f t="shared" si="11"/>
        <v>0</v>
      </c>
      <c r="H15">
        <v>232089.82</v>
      </c>
      <c r="I15">
        <v>232089.82</v>
      </c>
      <c r="J15" s="255">
        <f t="shared" si="8"/>
        <v>0</v>
      </c>
      <c r="K15" s="274">
        <f t="shared" si="9"/>
        <v>0</v>
      </c>
      <c r="L15">
        <v>24.821424</v>
      </c>
      <c r="M15">
        <v>24.821424</v>
      </c>
      <c r="N15" s="255">
        <f t="shared" si="4"/>
        <v>0</v>
      </c>
      <c r="O15" s="274">
        <f t="shared" si="5"/>
        <v>0</v>
      </c>
      <c r="P15">
        <v>253526.03</v>
      </c>
      <c r="Q15">
        <v>253526.03</v>
      </c>
      <c r="R15" s="255">
        <f t="shared" si="6"/>
        <v>0</v>
      </c>
      <c r="S15" s="274">
        <f t="shared" si="7"/>
        <v>0</v>
      </c>
      <c r="T15" s="10"/>
    </row>
    <row r="16" spans="1:20" s="56" customFormat="1">
      <c r="A16" t="s">
        <v>258</v>
      </c>
      <c r="B16" t="s">
        <v>258</v>
      </c>
      <c r="C16" t="s">
        <v>259</v>
      </c>
      <c r="D16">
        <v>4402</v>
      </c>
      <c r="E16">
        <v>4402</v>
      </c>
      <c r="F16" s="255">
        <f t="shared" si="10"/>
        <v>0</v>
      </c>
      <c r="G16" s="274">
        <f t="shared" si="11"/>
        <v>0</v>
      </c>
      <c r="H16">
        <v>382630.71</v>
      </c>
      <c r="I16">
        <v>382630.71</v>
      </c>
      <c r="J16" s="255">
        <f t="shared" si="8"/>
        <v>0</v>
      </c>
      <c r="K16" s="274">
        <f t="shared" si="9"/>
        <v>0</v>
      </c>
      <c r="L16">
        <v>106.208484</v>
      </c>
      <c r="M16">
        <v>106.208484</v>
      </c>
      <c r="N16" s="255">
        <f t="shared" si="4"/>
        <v>0</v>
      </c>
      <c r="O16" s="274">
        <f t="shared" si="5"/>
        <v>0</v>
      </c>
      <c r="P16">
        <v>467529.75</v>
      </c>
      <c r="Q16">
        <v>467529.75</v>
      </c>
      <c r="R16" s="255">
        <f t="shared" si="6"/>
        <v>0</v>
      </c>
      <c r="S16" s="274">
        <f t="shared" si="7"/>
        <v>0</v>
      </c>
      <c r="T16" s="10"/>
    </row>
    <row r="17" spans="1:20" s="56" customFormat="1">
      <c r="A17" t="s">
        <v>260</v>
      </c>
      <c r="B17" t="s">
        <v>260</v>
      </c>
      <c r="C17" t="s">
        <v>261</v>
      </c>
      <c r="D17">
        <v>4643</v>
      </c>
      <c r="E17">
        <v>4643</v>
      </c>
      <c r="F17" s="255">
        <f t="shared" si="10"/>
        <v>0</v>
      </c>
      <c r="G17" s="274">
        <f t="shared" si="11"/>
        <v>0</v>
      </c>
      <c r="H17">
        <v>390725.26</v>
      </c>
      <c r="I17">
        <v>390725.26</v>
      </c>
      <c r="J17" s="255">
        <f t="shared" si="8"/>
        <v>0</v>
      </c>
      <c r="K17" s="274">
        <f t="shared" si="9"/>
        <v>0</v>
      </c>
      <c r="L17">
        <v>90.563207000000006</v>
      </c>
      <c r="M17">
        <v>90.563207000000006</v>
      </c>
      <c r="N17" s="255">
        <f t="shared" si="4"/>
        <v>0</v>
      </c>
      <c r="O17" s="274">
        <f t="shared" si="5"/>
        <v>0</v>
      </c>
      <c r="P17">
        <v>420484.97</v>
      </c>
      <c r="Q17">
        <v>420484.97</v>
      </c>
      <c r="R17" s="255">
        <f t="shared" si="6"/>
        <v>0</v>
      </c>
      <c r="S17" s="274">
        <f t="shared" si="7"/>
        <v>0</v>
      </c>
      <c r="T17" s="10"/>
    </row>
    <row r="18" spans="1:20" s="56" customFormat="1">
      <c r="A18" t="s">
        <v>262</v>
      </c>
      <c r="B18" t="s">
        <v>262</v>
      </c>
      <c r="C18" t="s">
        <v>263</v>
      </c>
      <c r="D18">
        <v>33886</v>
      </c>
      <c r="E18">
        <v>33886</v>
      </c>
      <c r="F18" s="255">
        <f t="shared" si="10"/>
        <v>0</v>
      </c>
      <c r="G18" s="274">
        <f t="shared" si="11"/>
        <v>0</v>
      </c>
      <c r="H18">
        <v>371058.99</v>
      </c>
      <c r="I18">
        <v>371058.99</v>
      </c>
      <c r="J18" s="255">
        <f t="shared" si="8"/>
        <v>0</v>
      </c>
      <c r="K18" s="274">
        <f t="shared" si="9"/>
        <v>0</v>
      </c>
      <c r="L18">
        <v>10.491539</v>
      </c>
      <c r="M18">
        <v>10.491539</v>
      </c>
      <c r="N18" s="255">
        <f t="shared" si="4"/>
        <v>0</v>
      </c>
      <c r="O18" s="274">
        <f t="shared" si="5"/>
        <v>0</v>
      </c>
      <c r="P18">
        <v>355516.29</v>
      </c>
      <c r="Q18">
        <v>355516.29</v>
      </c>
      <c r="R18" s="255">
        <f t="shared" si="6"/>
        <v>0</v>
      </c>
      <c r="S18" s="274">
        <f t="shared" si="7"/>
        <v>0</v>
      </c>
      <c r="T18" s="10"/>
    </row>
    <row r="19" spans="1:20" s="56" customFormat="1">
      <c r="A19" t="s">
        <v>264</v>
      </c>
      <c r="B19" t="s">
        <v>264</v>
      </c>
      <c r="C19" t="s">
        <v>265</v>
      </c>
      <c r="D19">
        <v>16586</v>
      </c>
      <c r="E19">
        <v>16586</v>
      </c>
      <c r="F19" s="255">
        <f t="shared" si="10"/>
        <v>0</v>
      </c>
      <c r="G19" s="274">
        <f t="shared" si="11"/>
        <v>0</v>
      </c>
      <c r="H19">
        <v>270120.15999999997</v>
      </c>
      <c r="I19">
        <v>270120.15999999997</v>
      </c>
      <c r="J19" s="255">
        <f t="shared" si="8"/>
        <v>0</v>
      </c>
      <c r="K19" s="274">
        <f t="shared" si="9"/>
        <v>0</v>
      </c>
      <c r="L19">
        <v>16.251051</v>
      </c>
      <c r="M19">
        <v>16.251051</v>
      </c>
      <c r="N19" s="255">
        <f t="shared" si="4"/>
        <v>0</v>
      </c>
      <c r="O19" s="274">
        <f t="shared" si="5"/>
        <v>0</v>
      </c>
      <c r="P19">
        <v>269539.94</v>
      </c>
      <c r="Q19">
        <v>269539.94</v>
      </c>
      <c r="R19" s="255">
        <f t="shared" si="6"/>
        <v>0</v>
      </c>
      <c r="S19" s="274">
        <f t="shared" si="7"/>
        <v>0</v>
      </c>
      <c r="T19" s="10"/>
    </row>
    <row r="20" spans="1:20" s="56" customFormat="1">
      <c r="A20" t="s">
        <v>266</v>
      </c>
      <c r="B20" t="s">
        <v>266</v>
      </c>
      <c r="C20" t="s">
        <v>267</v>
      </c>
      <c r="D20">
        <v>20000</v>
      </c>
      <c r="E20">
        <v>20000</v>
      </c>
      <c r="F20" s="255">
        <f t="shared" si="10"/>
        <v>0</v>
      </c>
      <c r="G20" s="274">
        <f t="shared" si="11"/>
        <v>0</v>
      </c>
      <c r="H20">
        <v>187915.76</v>
      </c>
      <c r="I20">
        <v>187915.76</v>
      </c>
      <c r="J20" s="255">
        <f t="shared" si="8"/>
        <v>0</v>
      </c>
      <c r="K20" s="274">
        <f t="shared" si="9"/>
        <v>0</v>
      </c>
      <c r="L20">
        <v>12.047874999999999</v>
      </c>
      <c r="M20">
        <v>12.047874999999999</v>
      </c>
      <c r="N20" s="255">
        <f t="shared" si="4"/>
        <v>0</v>
      </c>
      <c r="O20" s="274">
        <f t="shared" si="5"/>
        <v>0</v>
      </c>
      <c r="P20">
        <v>240957.49</v>
      </c>
      <c r="Q20">
        <v>240957.49</v>
      </c>
      <c r="R20" s="255">
        <f t="shared" si="6"/>
        <v>0</v>
      </c>
      <c r="S20" s="274">
        <f t="shared" si="7"/>
        <v>0</v>
      </c>
      <c r="T20" s="10"/>
    </row>
    <row r="21" spans="1:20" s="56" customFormat="1">
      <c r="A21" t="s">
        <v>268</v>
      </c>
      <c r="B21" t="s">
        <v>268</v>
      </c>
      <c r="C21" t="s">
        <v>269</v>
      </c>
      <c r="D21">
        <v>33706</v>
      </c>
      <c r="E21">
        <v>33706</v>
      </c>
      <c r="F21" s="255">
        <f t="shared" si="10"/>
        <v>0</v>
      </c>
      <c r="G21" s="274">
        <f t="shared" si="11"/>
        <v>0</v>
      </c>
      <c r="H21">
        <v>385343.36</v>
      </c>
      <c r="I21">
        <v>385343.36</v>
      </c>
      <c r="J21" s="255">
        <f t="shared" si="8"/>
        <v>0</v>
      </c>
      <c r="K21" s="274">
        <f t="shared" si="9"/>
        <v>0</v>
      </c>
      <c r="L21">
        <v>12.145320999999999</v>
      </c>
      <c r="M21">
        <v>12.145320999999999</v>
      </c>
      <c r="N21" s="255">
        <f t="shared" si="4"/>
        <v>0</v>
      </c>
      <c r="O21" s="274">
        <f t="shared" si="5"/>
        <v>0</v>
      </c>
      <c r="P21">
        <v>409370.18</v>
      </c>
      <c r="Q21">
        <v>409370.18</v>
      </c>
      <c r="R21" s="255">
        <f t="shared" si="6"/>
        <v>0</v>
      </c>
      <c r="S21" s="274">
        <f t="shared" si="7"/>
        <v>0</v>
      </c>
      <c r="T21" s="10"/>
    </row>
    <row r="22" spans="1:20" s="56" customFormat="1">
      <c r="A22" t="s">
        <v>270</v>
      </c>
      <c r="B22" t="s">
        <v>270</v>
      </c>
      <c r="C22" t="s">
        <v>271</v>
      </c>
      <c r="D22">
        <v>9400</v>
      </c>
      <c r="E22">
        <v>9400</v>
      </c>
      <c r="F22" s="255">
        <f t="shared" si="10"/>
        <v>0</v>
      </c>
      <c r="G22" s="274">
        <f t="shared" si="11"/>
        <v>0</v>
      </c>
      <c r="H22">
        <v>376224.25</v>
      </c>
      <c r="I22">
        <v>376224.25</v>
      </c>
      <c r="J22" s="255">
        <f t="shared" si="8"/>
        <v>0</v>
      </c>
      <c r="K22" s="274">
        <f t="shared" si="9"/>
        <v>0</v>
      </c>
      <c r="L22">
        <v>47.434655999999997</v>
      </c>
      <c r="M22">
        <v>47.434655999999997</v>
      </c>
      <c r="N22" s="255">
        <f t="shared" si="4"/>
        <v>0</v>
      </c>
      <c r="O22" s="274">
        <f t="shared" si="5"/>
        <v>0</v>
      </c>
      <c r="P22">
        <v>445885.77</v>
      </c>
      <c r="Q22">
        <v>445885.77</v>
      </c>
      <c r="R22" s="255">
        <f t="shared" si="6"/>
        <v>0</v>
      </c>
      <c r="S22" s="274">
        <f t="shared" si="7"/>
        <v>0</v>
      </c>
      <c r="T22" s="10"/>
    </row>
    <row r="23" spans="1:20" s="56" customFormat="1">
      <c r="A23" t="s">
        <v>272</v>
      </c>
      <c r="B23" t="s">
        <v>272</v>
      </c>
      <c r="C23" t="s">
        <v>273</v>
      </c>
      <c r="D23">
        <v>1987</v>
      </c>
      <c r="E23">
        <v>1987</v>
      </c>
      <c r="F23" s="255">
        <f t="shared" si="10"/>
        <v>0</v>
      </c>
      <c r="G23" s="274">
        <f t="shared" si="11"/>
        <v>0</v>
      </c>
      <c r="H23">
        <v>190418.35</v>
      </c>
      <c r="I23">
        <v>190418.35</v>
      </c>
      <c r="J23" s="255">
        <f t="shared" si="8"/>
        <v>0</v>
      </c>
      <c r="K23" s="274">
        <f t="shared" si="9"/>
        <v>0</v>
      </c>
      <c r="L23">
        <v>106.52458300000001</v>
      </c>
      <c r="M23">
        <v>106.52458300000001</v>
      </c>
      <c r="N23" s="255">
        <f t="shared" si="4"/>
        <v>0</v>
      </c>
      <c r="O23" s="274">
        <f t="shared" si="5"/>
        <v>0</v>
      </c>
      <c r="P23">
        <v>211664.35</v>
      </c>
      <c r="Q23">
        <v>211664.35</v>
      </c>
      <c r="R23" s="255">
        <f t="shared" si="6"/>
        <v>0</v>
      </c>
      <c r="S23" s="274">
        <f t="shared" si="7"/>
        <v>0</v>
      </c>
      <c r="T23" s="10"/>
    </row>
    <row r="24" spans="1:20" s="56" customFormat="1">
      <c r="A24" t="s">
        <v>274</v>
      </c>
      <c r="B24" t="s">
        <v>274</v>
      </c>
      <c r="C24" t="s">
        <v>275</v>
      </c>
      <c r="D24">
        <v>3400</v>
      </c>
      <c r="E24">
        <v>3400</v>
      </c>
      <c r="F24" s="255">
        <f t="shared" si="10"/>
        <v>0</v>
      </c>
      <c r="G24" s="274">
        <f t="shared" si="11"/>
        <v>0</v>
      </c>
      <c r="H24">
        <v>184748.36</v>
      </c>
      <c r="I24">
        <v>184748.36</v>
      </c>
      <c r="J24" s="255">
        <f t="shared" si="8"/>
        <v>0</v>
      </c>
      <c r="K24" s="274">
        <f t="shared" si="9"/>
        <v>0</v>
      </c>
      <c r="L24">
        <v>66.382116999999994</v>
      </c>
      <c r="M24">
        <v>66.382116999999994</v>
      </c>
      <c r="N24" s="255">
        <f t="shared" si="4"/>
        <v>0</v>
      </c>
      <c r="O24" s="274">
        <f t="shared" si="5"/>
        <v>0</v>
      </c>
      <c r="P24">
        <v>225699.20000000001</v>
      </c>
      <c r="Q24">
        <v>225699.20000000001</v>
      </c>
      <c r="R24" s="255">
        <f t="shared" si="6"/>
        <v>0</v>
      </c>
      <c r="S24" s="274">
        <f t="shared" si="7"/>
        <v>0</v>
      </c>
      <c r="T24" s="10"/>
    </row>
    <row r="25" spans="1:20" s="56" customFormat="1">
      <c r="A25" t="s">
        <v>276</v>
      </c>
      <c r="B25" t="s">
        <v>276</v>
      </c>
      <c r="C25" t="s">
        <v>277</v>
      </c>
      <c r="D25">
        <v>5400</v>
      </c>
      <c r="E25">
        <v>5400</v>
      </c>
      <c r="F25" s="255">
        <f t="shared" si="10"/>
        <v>0</v>
      </c>
      <c r="G25" s="274">
        <f t="shared" si="11"/>
        <v>0</v>
      </c>
      <c r="H25">
        <v>191007.94</v>
      </c>
      <c r="I25">
        <v>191007.94</v>
      </c>
      <c r="J25" s="255">
        <f t="shared" si="8"/>
        <v>0</v>
      </c>
      <c r="K25" s="274">
        <f t="shared" si="9"/>
        <v>0</v>
      </c>
      <c r="L25">
        <v>41.802340999999998</v>
      </c>
      <c r="M25">
        <v>41.802340999999998</v>
      </c>
      <c r="N25" s="255">
        <f t="shared" si="4"/>
        <v>0</v>
      </c>
      <c r="O25" s="274">
        <f t="shared" si="5"/>
        <v>0</v>
      </c>
      <c r="P25">
        <v>225732.64</v>
      </c>
      <c r="Q25">
        <v>225732.64</v>
      </c>
      <c r="R25" s="255">
        <f t="shared" si="6"/>
        <v>0</v>
      </c>
      <c r="S25" s="274">
        <f t="shared" si="7"/>
        <v>0</v>
      </c>
      <c r="T25" s="10"/>
    </row>
    <row r="26" spans="1:20" s="56" customFormat="1">
      <c r="A26" t="s">
        <v>278</v>
      </c>
      <c r="B26" t="s">
        <v>278</v>
      </c>
      <c r="C26" t="s">
        <v>279</v>
      </c>
      <c r="D26">
        <v>4000</v>
      </c>
      <c r="E26">
        <v>4000</v>
      </c>
      <c r="F26" s="255">
        <f t="shared" si="10"/>
        <v>0</v>
      </c>
      <c r="G26" s="274">
        <f t="shared" si="11"/>
        <v>0</v>
      </c>
      <c r="H26">
        <v>367757.03</v>
      </c>
      <c r="I26">
        <v>367757.03</v>
      </c>
      <c r="J26" s="255">
        <f t="shared" si="8"/>
        <v>0</v>
      </c>
      <c r="K26" s="274">
        <f t="shared" si="9"/>
        <v>0</v>
      </c>
      <c r="L26">
        <v>131.96339</v>
      </c>
      <c r="M26">
        <v>131.96339</v>
      </c>
      <c r="N26" s="255">
        <f t="shared" si="4"/>
        <v>0</v>
      </c>
      <c r="O26" s="274">
        <f t="shared" si="5"/>
        <v>0</v>
      </c>
      <c r="P26">
        <v>527853.56000000006</v>
      </c>
      <c r="Q26">
        <v>527853.56000000006</v>
      </c>
      <c r="R26" s="255">
        <f t="shared" si="6"/>
        <v>0</v>
      </c>
      <c r="S26" s="274">
        <f t="shared" si="7"/>
        <v>0</v>
      </c>
      <c r="T26" s="10"/>
    </row>
    <row r="27" spans="1:20" s="56" customFormat="1">
      <c r="A27" t="s">
        <v>280</v>
      </c>
      <c r="B27" t="s">
        <v>280</v>
      </c>
      <c r="C27" t="s">
        <v>281</v>
      </c>
      <c r="D27">
        <v>30600</v>
      </c>
      <c r="E27">
        <v>30600</v>
      </c>
      <c r="F27" s="255">
        <f t="shared" si="10"/>
        <v>0</v>
      </c>
      <c r="G27" s="274">
        <f t="shared" si="11"/>
        <v>0</v>
      </c>
      <c r="H27">
        <v>182586.41</v>
      </c>
      <c r="I27">
        <v>182586.41</v>
      </c>
      <c r="J27" s="255">
        <f t="shared" si="8"/>
        <v>0</v>
      </c>
      <c r="K27" s="274">
        <f t="shared" si="9"/>
        <v>0</v>
      </c>
      <c r="L27">
        <v>5.7097600000000002</v>
      </c>
      <c r="M27">
        <v>5.7097600000000002</v>
      </c>
      <c r="N27" s="255">
        <f t="shared" si="4"/>
        <v>0</v>
      </c>
      <c r="O27" s="274">
        <f t="shared" si="5"/>
        <v>0</v>
      </c>
      <c r="P27">
        <v>174718.65</v>
      </c>
      <c r="Q27">
        <v>174718.65</v>
      </c>
      <c r="R27" s="255">
        <f t="shared" si="6"/>
        <v>0</v>
      </c>
      <c r="S27" s="274">
        <f t="shared" si="7"/>
        <v>0</v>
      </c>
      <c r="T27" s="10"/>
    </row>
    <row r="28" spans="1:20" s="56" customFormat="1">
      <c r="A28" t="s">
        <v>282</v>
      </c>
      <c r="B28" t="s">
        <v>282</v>
      </c>
      <c r="C28" t="s">
        <v>283</v>
      </c>
      <c r="D28">
        <v>12900</v>
      </c>
      <c r="E28">
        <v>12900</v>
      </c>
      <c r="F28" s="255">
        <f t="shared" si="10"/>
        <v>0</v>
      </c>
      <c r="G28" s="274">
        <f t="shared" si="11"/>
        <v>0</v>
      </c>
      <c r="H28">
        <v>200687.71</v>
      </c>
      <c r="I28">
        <v>200687.71</v>
      </c>
      <c r="J28" s="255">
        <f t="shared" si="8"/>
        <v>0</v>
      </c>
      <c r="K28" s="274">
        <f t="shared" si="9"/>
        <v>0</v>
      </c>
      <c r="L28">
        <v>17.059754999999999</v>
      </c>
      <c r="M28">
        <v>17.059754999999999</v>
      </c>
      <c r="N28" s="255">
        <f t="shared" si="4"/>
        <v>0</v>
      </c>
      <c r="O28" s="274">
        <f t="shared" si="5"/>
        <v>0</v>
      </c>
      <c r="P28">
        <v>220070.84</v>
      </c>
      <c r="Q28">
        <v>220070.84</v>
      </c>
      <c r="R28" s="255">
        <f t="shared" si="6"/>
        <v>0</v>
      </c>
      <c r="S28" s="274">
        <f t="shared" si="7"/>
        <v>0</v>
      </c>
      <c r="T28" s="10"/>
    </row>
    <row r="29" spans="1:20" s="56" customFormat="1">
      <c r="A29" t="s">
        <v>284</v>
      </c>
      <c r="B29" t="s">
        <v>284</v>
      </c>
      <c r="C29" t="s">
        <v>285</v>
      </c>
      <c r="D29">
        <v>12393</v>
      </c>
      <c r="E29">
        <v>12393</v>
      </c>
      <c r="F29" s="255">
        <f t="shared" si="10"/>
        <v>0</v>
      </c>
      <c r="G29" s="274">
        <f t="shared" si="11"/>
        <v>0</v>
      </c>
      <c r="H29">
        <v>191130.03</v>
      </c>
      <c r="I29">
        <v>191130.03</v>
      </c>
      <c r="J29" s="255">
        <f t="shared" si="8"/>
        <v>0</v>
      </c>
      <c r="K29" s="274">
        <f t="shared" si="9"/>
        <v>0</v>
      </c>
      <c r="L29">
        <v>18.071051000000001</v>
      </c>
      <c r="M29">
        <v>18.071051000000001</v>
      </c>
      <c r="N29" s="255">
        <f t="shared" si="4"/>
        <v>0</v>
      </c>
      <c r="O29" s="274">
        <f t="shared" si="5"/>
        <v>0</v>
      </c>
      <c r="P29">
        <v>223954.54</v>
      </c>
      <c r="Q29">
        <v>223954.54</v>
      </c>
      <c r="R29" s="255">
        <f t="shared" si="6"/>
        <v>0</v>
      </c>
      <c r="S29" s="274">
        <f t="shared" si="7"/>
        <v>0</v>
      </c>
      <c r="T29" s="10"/>
    </row>
    <row r="30" spans="1:20" s="56" customFormat="1">
      <c r="A30" t="s">
        <v>286</v>
      </c>
      <c r="B30" t="s">
        <v>286</v>
      </c>
      <c r="C30" t="s">
        <v>287</v>
      </c>
      <c r="D30">
        <v>18529</v>
      </c>
      <c r="E30">
        <v>18529</v>
      </c>
      <c r="F30" s="255">
        <f t="shared" si="10"/>
        <v>0</v>
      </c>
      <c r="G30" s="274">
        <f t="shared" si="11"/>
        <v>0</v>
      </c>
      <c r="H30">
        <v>363407.15</v>
      </c>
      <c r="I30">
        <v>363407.15</v>
      </c>
      <c r="J30" s="255">
        <f t="shared" si="8"/>
        <v>0</v>
      </c>
      <c r="K30" s="274">
        <f t="shared" si="9"/>
        <v>0</v>
      </c>
      <c r="L30">
        <v>27.382148000000001</v>
      </c>
      <c r="M30">
        <v>27.382148000000001</v>
      </c>
      <c r="N30" s="255">
        <f t="shared" si="4"/>
        <v>0</v>
      </c>
      <c r="O30" s="274">
        <f t="shared" si="5"/>
        <v>0</v>
      </c>
      <c r="P30">
        <v>507363.82</v>
      </c>
      <c r="Q30">
        <v>507363.82</v>
      </c>
      <c r="R30" s="255">
        <f t="shared" si="6"/>
        <v>0</v>
      </c>
      <c r="S30" s="274">
        <f t="shared" si="7"/>
        <v>0</v>
      </c>
      <c r="T30" s="10"/>
    </row>
    <row r="31" spans="1:20" s="56" customFormat="1">
      <c r="A31" t="s">
        <v>288</v>
      </c>
      <c r="B31" t="s">
        <v>288</v>
      </c>
      <c r="C31" t="s">
        <v>289</v>
      </c>
      <c r="D31">
        <v>10400</v>
      </c>
      <c r="E31">
        <v>10400</v>
      </c>
      <c r="F31" s="255">
        <f t="shared" si="10"/>
        <v>0</v>
      </c>
      <c r="G31" s="274">
        <f t="shared" si="11"/>
        <v>0</v>
      </c>
      <c r="H31">
        <v>373974.4</v>
      </c>
      <c r="I31">
        <v>373974.4</v>
      </c>
      <c r="J31" s="255">
        <f t="shared" si="8"/>
        <v>0</v>
      </c>
      <c r="K31" s="274">
        <f t="shared" si="9"/>
        <v>0</v>
      </c>
      <c r="L31">
        <v>34.216315999999999</v>
      </c>
      <c r="M31">
        <v>34.216315999999999</v>
      </c>
      <c r="N31" s="255">
        <f t="shared" si="4"/>
        <v>0</v>
      </c>
      <c r="O31" s="274">
        <f t="shared" si="5"/>
        <v>0</v>
      </c>
      <c r="P31">
        <v>355849.69</v>
      </c>
      <c r="Q31">
        <v>355849.69</v>
      </c>
      <c r="R31" s="255">
        <f t="shared" si="6"/>
        <v>0</v>
      </c>
      <c r="S31" s="274">
        <f t="shared" si="7"/>
        <v>0</v>
      </c>
      <c r="T31" s="10"/>
    </row>
    <row r="32" spans="1:20" s="56" customFormat="1">
      <c r="A32" t="s">
        <v>290</v>
      </c>
      <c r="B32" t="s">
        <v>290</v>
      </c>
      <c r="C32" t="s">
        <v>291</v>
      </c>
      <c r="D32">
        <v>3000</v>
      </c>
      <c r="E32">
        <v>3000</v>
      </c>
      <c r="F32" s="255">
        <f t="shared" si="10"/>
        <v>0</v>
      </c>
      <c r="G32" s="274">
        <f t="shared" si="11"/>
        <v>0</v>
      </c>
      <c r="H32">
        <v>177822.64</v>
      </c>
      <c r="I32">
        <v>177822.64</v>
      </c>
      <c r="J32" s="255">
        <f t="shared" si="8"/>
        <v>0</v>
      </c>
      <c r="K32" s="274">
        <f t="shared" si="9"/>
        <v>0</v>
      </c>
      <c r="L32">
        <v>76.300273000000004</v>
      </c>
      <c r="M32">
        <v>76.300273000000004</v>
      </c>
      <c r="N32" s="255">
        <f t="shared" si="4"/>
        <v>0</v>
      </c>
      <c r="O32" s="274">
        <f t="shared" si="5"/>
        <v>0</v>
      </c>
      <c r="P32">
        <v>228900.82</v>
      </c>
      <c r="Q32">
        <v>228900.82</v>
      </c>
      <c r="R32" s="255">
        <f t="shared" si="6"/>
        <v>0</v>
      </c>
      <c r="S32" s="274">
        <f t="shared" si="7"/>
        <v>0</v>
      </c>
      <c r="T32" s="10"/>
    </row>
    <row r="33" spans="1:20" s="56" customFormat="1">
      <c r="A33" t="s">
        <v>292</v>
      </c>
      <c r="B33" t="s">
        <v>292</v>
      </c>
      <c r="C33" t="s">
        <v>293</v>
      </c>
      <c r="D33">
        <v>67400</v>
      </c>
      <c r="E33">
        <v>67400</v>
      </c>
      <c r="F33" s="255">
        <f t="shared" si="10"/>
        <v>0</v>
      </c>
      <c r="G33" s="274">
        <f t="shared" si="11"/>
        <v>0</v>
      </c>
      <c r="H33">
        <v>366364.52</v>
      </c>
      <c r="I33">
        <v>366364.52</v>
      </c>
      <c r="J33" s="255">
        <f t="shared" si="8"/>
        <v>0</v>
      </c>
      <c r="K33" s="274">
        <f t="shared" si="9"/>
        <v>0</v>
      </c>
      <c r="L33">
        <v>4.8899999999999997</v>
      </c>
      <c r="M33">
        <v>4.8899999999999997</v>
      </c>
      <c r="N33" s="255">
        <f t="shared" si="4"/>
        <v>0</v>
      </c>
      <c r="O33" s="274">
        <f t="shared" si="5"/>
        <v>0</v>
      </c>
      <c r="P33">
        <v>329586</v>
      </c>
      <c r="Q33">
        <v>329586</v>
      </c>
      <c r="R33" s="255">
        <f t="shared" si="6"/>
        <v>0</v>
      </c>
      <c r="S33" s="274">
        <f t="shared" si="7"/>
        <v>0</v>
      </c>
      <c r="T33" s="10"/>
    </row>
    <row r="34" spans="1:20" s="56" customFormat="1">
      <c r="A34" t="s">
        <v>294</v>
      </c>
      <c r="B34" t="s">
        <v>294</v>
      </c>
      <c r="C34" t="s">
        <v>295</v>
      </c>
      <c r="D34">
        <v>24600</v>
      </c>
      <c r="E34">
        <v>24600</v>
      </c>
      <c r="F34" s="255">
        <f t="shared" si="10"/>
        <v>0</v>
      </c>
      <c r="G34" s="274">
        <f t="shared" si="11"/>
        <v>0</v>
      </c>
      <c r="H34">
        <v>358668</v>
      </c>
      <c r="I34">
        <v>358668</v>
      </c>
      <c r="J34" s="255">
        <f t="shared" si="8"/>
        <v>0</v>
      </c>
      <c r="K34" s="274">
        <f t="shared" si="9"/>
        <v>0</v>
      </c>
      <c r="L34">
        <v>23.57</v>
      </c>
      <c r="M34">
        <v>23.57</v>
      </c>
      <c r="N34" s="255">
        <f t="shared" si="4"/>
        <v>0</v>
      </c>
      <c r="O34" s="274">
        <f t="shared" si="5"/>
        <v>0</v>
      </c>
      <c r="P34">
        <v>579822</v>
      </c>
      <c r="Q34">
        <v>579822</v>
      </c>
      <c r="R34" s="255">
        <f t="shared" si="6"/>
        <v>0</v>
      </c>
      <c r="S34" s="274">
        <f t="shared" si="7"/>
        <v>0</v>
      </c>
      <c r="T34" s="10"/>
    </row>
    <row r="35" spans="1:20" s="56" customFormat="1">
      <c r="A35" t="s">
        <v>296</v>
      </c>
      <c r="B35" t="s">
        <v>296</v>
      </c>
      <c r="C35" t="s">
        <v>297</v>
      </c>
      <c r="D35">
        <v>4500</v>
      </c>
      <c r="E35">
        <v>4500</v>
      </c>
      <c r="F35" s="255">
        <f t="shared" si="10"/>
        <v>0</v>
      </c>
      <c r="G35" s="274">
        <f t="shared" si="11"/>
        <v>0</v>
      </c>
      <c r="H35">
        <v>471995.68</v>
      </c>
      <c r="I35">
        <v>471995.68</v>
      </c>
      <c r="J35" s="255">
        <f t="shared" si="8"/>
        <v>0</v>
      </c>
      <c r="K35" s="274">
        <f t="shared" si="9"/>
        <v>0</v>
      </c>
      <c r="L35">
        <v>117.71</v>
      </c>
      <c r="M35">
        <v>117.71</v>
      </c>
      <c r="N35" s="255">
        <f t="shared" si="4"/>
        <v>0</v>
      </c>
      <c r="O35" s="274">
        <f t="shared" si="5"/>
        <v>0</v>
      </c>
      <c r="P35">
        <v>529695</v>
      </c>
      <c r="Q35">
        <v>529695</v>
      </c>
      <c r="R35" s="255">
        <f t="shared" si="6"/>
        <v>0</v>
      </c>
      <c r="S35" s="274">
        <f t="shared" si="7"/>
        <v>0</v>
      </c>
      <c r="T35" s="10"/>
    </row>
    <row r="36" spans="1:20" s="56" customFormat="1">
      <c r="A36" t="s">
        <v>298</v>
      </c>
      <c r="B36" t="s">
        <v>298</v>
      </c>
      <c r="C36" t="s">
        <v>299</v>
      </c>
      <c r="D36">
        <v>12200</v>
      </c>
      <c r="E36">
        <v>12200</v>
      </c>
      <c r="F36" s="255">
        <f t="shared" si="10"/>
        <v>0</v>
      </c>
      <c r="G36" s="274">
        <f t="shared" si="11"/>
        <v>0</v>
      </c>
      <c r="H36">
        <v>388936</v>
      </c>
      <c r="I36">
        <v>388936</v>
      </c>
      <c r="J36" s="255">
        <f t="shared" si="8"/>
        <v>0</v>
      </c>
      <c r="K36" s="274">
        <f t="shared" si="9"/>
        <v>0</v>
      </c>
      <c r="L36">
        <v>37.75</v>
      </c>
      <c r="M36">
        <v>37.75</v>
      </c>
      <c r="N36" s="255">
        <f t="shared" si="4"/>
        <v>0</v>
      </c>
      <c r="O36" s="274">
        <f t="shared" si="5"/>
        <v>0</v>
      </c>
      <c r="P36">
        <v>460550</v>
      </c>
      <c r="Q36">
        <v>460550</v>
      </c>
      <c r="R36" s="255">
        <f t="shared" si="6"/>
        <v>0</v>
      </c>
      <c r="S36" s="274">
        <f t="shared" si="7"/>
        <v>0</v>
      </c>
      <c r="T36" s="10"/>
    </row>
    <row r="37" spans="1:20" s="56" customFormat="1">
      <c r="A37" t="s">
        <v>300</v>
      </c>
      <c r="B37" t="s">
        <v>300</v>
      </c>
      <c r="C37" t="s">
        <v>301</v>
      </c>
      <c r="D37">
        <v>3900</v>
      </c>
      <c r="E37">
        <v>3900</v>
      </c>
      <c r="F37" s="255">
        <f t="shared" si="10"/>
        <v>0</v>
      </c>
      <c r="G37" s="274">
        <f t="shared" si="11"/>
        <v>0</v>
      </c>
      <c r="H37">
        <v>378495</v>
      </c>
      <c r="I37">
        <v>378495</v>
      </c>
      <c r="J37" s="255">
        <f t="shared" si="8"/>
        <v>0</v>
      </c>
      <c r="K37" s="274">
        <f t="shared" si="9"/>
        <v>0</v>
      </c>
      <c r="L37">
        <v>114.2</v>
      </c>
      <c r="M37">
        <v>114.2</v>
      </c>
      <c r="N37" s="255">
        <f t="shared" si="4"/>
        <v>0</v>
      </c>
      <c r="O37" s="274">
        <f t="shared" si="5"/>
        <v>0</v>
      </c>
      <c r="P37">
        <v>445380</v>
      </c>
      <c r="Q37">
        <v>445380</v>
      </c>
      <c r="R37" s="255">
        <f t="shared" si="6"/>
        <v>0</v>
      </c>
      <c r="S37" s="274">
        <f t="shared" si="7"/>
        <v>0</v>
      </c>
      <c r="T37" s="10"/>
    </row>
    <row r="38" spans="1:20" s="56" customFormat="1">
      <c r="A38" t="s">
        <v>302</v>
      </c>
      <c r="B38" t="s">
        <v>302</v>
      </c>
      <c r="C38" t="s">
        <v>303</v>
      </c>
      <c r="D38">
        <v>11300</v>
      </c>
      <c r="E38">
        <v>11300</v>
      </c>
      <c r="F38" s="255">
        <f t="shared" si="10"/>
        <v>0</v>
      </c>
      <c r="G38" s="274">
        <f t="shared" si="11"/>
        <v>0</v>
      </c>
      <c r="H38">
        <v>361261</v>
      </c>
      <c r="I38">
        <v>361261</v>
      </c>
      <c r="J38" s="255">
        <f t="shared" si="8"/>
        <v>0</v>
      </c>
      <c r="K38" s="274">
        <f t="shared" si="9"/>
        <v>0</v>
      </c>
      <c r="L38">
        <v>43.41</v>
      </c>
      <c r="M38">
        <v>43.41</v>
      </c>
      <c r="N38" s="255">
        <f t="shared" si="4"/>
        <v>0</v>
      </c>
      <c r="O38" s="274">
        <f t="shared" si="5"/>
        <v>0</v>
      </c>
      <c r="P38">
        <v>490533</v>
      </c>
      <c r="Q38">
        <v>490533</v>
      </c>
      <c r="R38" s="255">
        <f t="shared" si="6"/>
        <v>0</v>
      </c>
      <c r="S38" s="274">
        <f t="shared" si="7"/>
        <v>0</v>
      </c>
      <c r="T38" s="10"/>
    </row>
    <row r="39" spans="1:20" s="56" customFormat="1">
      <c r="A39" t="s">
        <v>304</v>
      </c>
      <c r="B39" t="s">
        <v>304</v>
      </c>
      <c r="C39" t="s">
        <v>305</v>
      </c>
      <c r="D39">
        <v>7500</v>
      </c>
      <c r="E39">
        <v>7500</v>
      </c>
      <c r="F39" s="255">
        <f t="shared" si="10"/>
        <v>0</v>
      </c>
      <c r="G39" s="274">
        <f t="shared" si="11"/>
        <v>0</v>
      </c>
      <c r="H39">
        <v>180450</v>
      </c>
      <c r="I39">
        <v>180450</v>
      </c>
      <c r="J39" s="255">
        <f t="shared" si="8"/>
        <v>0</v>
      </c>
      <c r="K39" s="274">
        <f t="shared" si="9"/>
        <v>0</v>
      </c>
      <c r="L39">
        <v>26.14</v>
      </c>
      <c r="M39">
        <v>26.14</v>
      </c>
      <c r="N39" s="255">
        <f t="shared" si="4"/>
        <v>0</v>
      </c>
      <c r="O39" s="274">
        <f t="shared" si="5"/>
        <v>0</v>
      </c>
      <c r="P39">
        <v>196050</v>
      </c>
      <c r="Q39">
        <v>196050</v>
      </c>
      <c r="R39" s="255">
        <f t="shared" si="6"/>
        <v>0</v>
      </c>
      <c r="S39" s="274">
        <f t="shared" si="7"/>
        <v>0</v>
      </c>
      <c r="T39" s="10"/>
    </row>
    <row r="40" spans="1:20" s="56" customFormat="1">
      <c r="A40" t="s">
        <v>306</v>
      </c>
      <c r="B40" t="s">
        <v>306</v>
      </c>
      <c r="C40" t="s">
        <v>307</v>
      </c>
      <c r="D40">
        <v>12300</v>
      </c>
      <c r="E40">
        <v>12300</v>
      </c>
      <c r="F40" s="255">
        <f t="shared" si="10"/>
        <v>0</v>
      </c>
      <c r="G40" s="274">
        <f t="shared" si="11"/>
        <v>0</v>
      </c>
      <c r="H40">
        <v>391017</v>
      </c>
      <c r="I40">
        <v>391017</v>
      </c>
      <c r="J40" s="255">
        <f t="shared" si="8"/>
        <v>0</v>
      </c>
      <c r="K40" s="274">
        <f t="shared" si="9"/>
        <v>0</v>
      </c>
      <c r="L40">
        <v>38.26</v>
      </c>
      <c r="M40">
        <v>38.26</v>
      </c>
      <c r="N40" s="255">
        <f t="shared" si="4"/>
        <v>0</v>
      </c>
      <c r="O40" s="274">
        <f t="shared" si="5"/>
        <v>0</v>
      </c>
      <c r="P40">
        <v>470598</v>
      </c>
      <c r="Q40">
        <v>470598</v>
      </c>
      <c r="R40" s="255">
        <f t="shared" si="6"/>
        <v>0</v>
      </c>
      <c r="S40" s="274">
        <f t="shared" si="7"/>
        <v>0</v>
      </c>
      <c r="T40" s="10"/>
    </row>
    <row r="41" spans="1:20" s="56" customFormat="1">
      <c r="A41" t="s">
        <v>308</v>
      </c>
      <c r="B41" t="s">
        <v>308</v>
      </c>
      <c r="C41" t="s">
        <v>309</v>
      </c>
      <c r="D41">
        <v>16971</v>
      </c>
      <c r="E41">
        <v>16971</v>
      </c>
      <c r="F41" s="255">
        <f t="shared" si="10"/>
        <v>0</v>
      </c>
      <c r="G41" s="274">
        <f t="shared" si="11"/>
        <v>0</v>
      </c>
      <c r="H41">
        <v>246287.28</v>
      </c>
      <c r="I41">
        <v>246287.28</v>
      </c>
      <c r="J41" s="255">
        <f t="shared" si="8"/>
        <v>0</v>
      </c>
      <c r="K41" s="274">
        <f t="shared" si="9"/>
        <v>0</v>
      </c>
      <c r="L41">
        <v>17.12</v>
      </c>
      <c r="M41">
        <v>17.12</v>
      </c>
      <c r="N41" s="255">
        <f t="shared" si="4"/>
        <v>0</v>
      </c>
      <c r="O41" s="274">
        <f t="shared" si="5"/>
        <v>0</v>
      </c>
      <c r="P41">
        <v>290543.52</v>
      </c>
      <c r="Q41">
        <v>290543.52</v>
      </c>
      <c r="R41" s="255">
        <f t="shared" si="6"/>
        <v>0</v>
      </c>
      <c r="S41" s="274">
        <f t="shared" si="7"/>
        <v>0</v>
      </c>
      <c r="T41" s="10"/>
    </row>
    <row r="42" spans="1:20" s="56" customFormat="1">
      <c r="A42" t="s">
        <v>310</v>
      </c>
      <c r="B42" t="s">
        <v>310</v>
      </c>
      <c r="C42" t="s">
        <v>311</v>
      </c>
      <c r="D42">
        <v>1381</v>
      </c>
      <c r="E42">
        <v>1381</v>
      </c>
      <c r="F42" s="255">
        <f t="shared" si="10"/>
        <v>0</v>
      </c>
      <c r="G42" s="274">
        <f t="shared" si="11"/>
        <v>0</v>
      </c>
      <c r="H42">
        <v>191365.46</v>
      </c>
      <c r="I42">
        <v>191365.46</v>
      </c>
      <c r="J42" s="255">
        <f t="shared" si="8"/>
        <v>0</v>
      </c>
      <c r="K42" s="274">
        <f t="shared" si="9"/>
        <v>0</v>
      </c>
      <c r="L42">
        <v>157.80497600000001</v>
      </c>
      <c r="M42">
        <v>157.80497600000001</v>
      </c>
      <c r="N42" s="255">
        <f t="shared" si="4"/>
        <v>0</v>
      </c>
      <c r="O42" s="274">
        <f t="shared" si="5"/>
        <v>0</v>
      </c>
      <c r="P42">
        <v>217928.67</v>
      </c>
      <c r="Q42">
        <v>217928.67</v>
      </c>
      <c r="R42" s="255">
        <f t="shared" si="6"/>
        <v>0</v>
      </c>
      <c r="S42" s="274">
        <f t="shared" si="7"/>
        <v>0</v>
      </c>
      <c r="T42" s="10"/>
    </row>
    <row r="43" spans="1:20" s="56" customFormat="1">
      <c r="A43" t="s">
        <v>312</v>
      </c>
      <c r="B43" t="s">
        <v>312</v>
      </c>
      <c r="C43" t="s">
        <v>313</v>
      </c>
      <c r="D43">
        <v>19857</v>
      </c>
      <c r="E43">
        <v>19857</v>
      </c>
      <c r="F43" s="255">
        <f t="shared" si="10"/>
        <v>0</v>
      </c>
      <c r="G43" s="274">
        <f t="shared" si="11"/>
        <v>0</v>
      </c>
      <c r="H43">
        <v>275427.46999999997</v>
      </c>
      <c r="I43">
        <v>275427.46999999997</v>
      </c>
      <c r="J43" s="255">
        <f t="shared" si="8"/>
        <v>0</v>
      </c>
      <c r="K43" s="274">
        <f t="shared" si="9"/>
        <v>0</v>
      </c>
      <c r="L43">
        <v>15.780498</v>
      </c>
      <c r="M43">
        <v>15.780498</v>
      </c>
      <c r="N43" s="255">
        <f t="shared" si="4"/>
        <v>0</v>
      </c>
      <c r="O43" s="274">
        <f t="shared" si="5"/>
        <v>0</v>
      </c>
      <c r="P43">
        <v>313353.34000000003</v>
      </c>
      <c r="Q43">
        <v>313353.34000000003</v>
      </c>
      <c r="R43" s="255">
        <f t="shared" si="6"/>
        <v>0</v>
      </c>
      <c r="S43" s="274">
        <f t="shared" si="7"/>
        <v>0</v>
      </c>
      <c r="T43" s="10"/>
    </row>
    <row r="44" spans="1:20" s="56" customFormat="1">
      <c r="A44" t="s">
        <v>314</v>
      </c>
      <c r="B44" t="s">
        <v>314</v>
      </c>
      <c r="C44" t="s">
        <v>315</v>
      </c>
      <c r="D44">
        <v>16200</v>
      </c>
      <c r="E44">
        <v>16200</v>
      </c>
      <c r="F44" s="255">
        <f t="shared" si="10"/>
        <v>0</v>
      </c>
      <c r="G44" s="274">
        <f t="shared" si="11"/>
        <v>0</v>
      </c>
      <c r="H44">
        <v>178686</v>
      </c>
      <c r="I44">
        <v>178686</v>
      </c>
      <c r="J44" s="255">
        <f t="shared" si="8"/>
        <v>0</v>
      </c>
      <c r="K44" s="274">
        <f t="shared" si="9"/>
        <v>0</v>
      </c>
      <c r="L44">
        <v>11.7</v>
      </c>
      <c r="M44">
        <v>11.7</v>
      </c>
      <c r="N44" s="255">
        <f t="shared" si="4"/>
        <v>0</v>
      </c>
      <c r="O44" s="274">
        <f t="shared" si="5"/>
        <v>0</v>
      </c>
      <c r="P44">
        <v>189540</v>
      </c>
      <c r="Q44">
        <v>189540</v>
      </c>
      <c r="R44" s="255">
        <f t="shared" si="6"/>
        <v>0</v>
      </c>
      <c r="S44" s="274">
        <f t="shared" si="7"/>
        <v>0</v>
      </c>
      <c r="T44" s="10"/>
    </row>
    <row r="45" spans="1:20" s="56" customFormat="1">
      <c r="A45" t="s">
        <v>316</v>
      </c>
      <c r="B45" t="s">
        <v>316</v>
      </c>
      <c r="C45" t="s">
        <v>317</v>
      </c>
      <c r="D45">
        <v>4400</v>
      </c>
      <c r="E45">
        <v>4400</v>
      </c>
      <c r="F45" s="255">
        <f t="shared" si="10"/>
        <v>0</v>
      </c>
      <c r="G45" s="274">
        <f t="shared" si="11"/>
        <v>0</v>
      </c>
      <c r="H45">
        <v>110086.24</v>
      </c>
      <c r="I45">
        <v>110086.24</v>
      </c>
      <c r="J45" s="255">
        <f t="shared" si="8"/>
        <v>0</v>
      </c>
      <c r="K45" s="274">
        <f t="shared" si="9"/>
        <v>0</v>
      </c>
      <c r="L45">
        <v>26.13</v>
      </c>
      <c r="M45">
        <v>26.13</v>
      </c>
      <c r="N45" s="255">
        <f t="shared" si="4"/>
        <v>0</v>
      </c>
      <c r="O45" s="274">
        <f t="shared" si="5"/>
        <v>0</v>
      </c>
      <c r="P45">
        <v>114972</v>
      </c>
      <c r="Q45">
        <v>114972</v>
      </c>
      <c r="R45" s="255">
        <f t="shared" si="6"/>
        <v>0</v>
      </c>
      <c r="S45" s="274">
        <f t="shared" si="7"/>
        <v>0</v>
      </c>
      <c r="T45" s="10"/>
    </row>
    <row r="46" spans="1:20" s="56" customFormat="1">
      <c r="A46" t="s">
        <v>318</v>
      </c>
      <c r="B46" t="s">
        <v>318</v>
      </c>
      <c r="C46" t="s">
        <v>319</v>
      </c>
      <c r="D46">
        <v>2580</v>
      </c>
      <c r="E46">
        <v>2580</v>
      </c>
      <c r="F46" s="255">
        <f t="shared" si="10"/>
        <v>0</v>
      </c>
      <c r="G46" s="274">
        <f t="shared" si="11"/>
        <v>0</v>
      </c>
      <c r="H46">
        <v>463263.91</v>
      </c>
      <c r="I46">
        <v>463263.91</v>
      </c>
      <c r="J46" s="255">
        <f t="shared" si="8"/>
        <v>0</v>
      </c>
      <c r="K46" s="274">
        <f t="shared" si="9"/>
        <v>0</v>
      </c>
      <c r="L46">
        <v>265.85072200000002</v>
      </c>
      <c r="M46">
        <v>265.85072200000002</v>
      </c>
      <c r="N46" s="255">
        <f t="shared" si="4"/>
        <v>0</v>
      </c>
      <c r="O46" s="274">
        <f t="shared" si="5"/>
        <v>0</v>
      </c>
      <c r="P46">
        <v>685894.86</v>
      </c>
      <c r="Q46">
        <v>685894.86</v>
      </c>
      <c r="R46" s="255">
        <f t="shared" si="6"/>
        <v>0</v>
      </c>
      <c r="S46" s="274">
        <f t="shared" si="7"/>
        <v>0</v>
      </c>
      <c r="T46" s="10"/>
    </row>
    <row r="47" spans="1:20" s="56" customFormat="1">
      <c r="A47" t="s">
        <v>320</v>
      </c>
      <c r="B47" t="s">
        <v>320</v>
      </c>
      <c r="C47" t="s">
        <v>321</v>
      </c>
      <c r="D47">
        <v>7600</v>
      </c>
      <c r="E47">
        <v>7600</v>
      </c>
      <c r="F47" s="255">
        <f t="shared" si="10"/>
        <v>0</v>
      </c>
      <c r="G47" s="274">
        <f t="shared" si="11"/>
        <v>0</v>
      </c>
      <c r="H47">
        <v>179664</v>
      </c>
      <c r="I47">
        <v>179664</v>
      </c>
      <c r="J47" s="255">
        <f t="shared" si="8"/>
        <v>0</v>
      </c>
      <c r="K47" s="274">
        <f t="shared" si="9"/>
        <v>0</v>
      </c>
      <c r="L47">
        <v>31.28</v>
      </c>
      <c r="M47">
        <v>31.28</v>
      </c>
      <c r="N47" s="255">
        <f t="shared" si="4"/>
        <v>0</v>
      </c>
      <c r="O47" s="274">
        <f t="shared" si="5"/>
        <v>0</v>
      </c>
      <c r="P47">
        <v>237728</v>
      </c>
      <c r="Q47">
        <v>237728</v>
      </c>
      <c r="R47" s="255">
        <f t="shared" si="6"/>
        <v>0</v>
      </c>
      <c r="S47" s="274">
        <f t="shared" si="7"/>
        <v>0</v>
      </c>
      <c r="T47" s="10"/>
    </row>
    <row r="48" spans="1:20" s="56" customFormat="1">
      <c r="A48" t="s">
        <v>322</v>
      </c>
      <c r="B48" t="s">
        <v>322</v>
      </c>
      <c r="C48" t="s">
        <v>323</v>
      </c>
      <c r="D48">
        <v>55400</v>
      </c>
      <c r="E48">
        <v>55400</v>
      </c>
      <c r="F48" s="255">
        <f t="shared" si="10"/>
        <v>0</v>
      </c>
      <c r="G48" s="274">
        <f t="shared" si="11"/>
        <v>0</v>
      </c>
      <c r="H48">
        <v>363677.5</v>
      </c>
      <c r="I48">
        <v>363677.5</v>
      </c>
      <c r="J48" s="255">
        <f t="shared" si="8"/>
        <v>0</v>
      </c>
      <c r="K48" s="274">
        <f t="shared" si="9"/>
        <v>0</v>
      </c>
      <c r="L48">
        <v>6.25</v>
      </c>
      <c r="M48">
        <v>6.25</v>
      </c>
      <c r="N48" s="255">
        <f t="shared" si="4"/>
        <v>0</v>
      </c>
      <c r="O48" s="274">
        <f t="shared" si="5"/>
        <v>0</v>
      </c>
      <c r="P48">
        <v>346250</v>
      </c>
      <c r="Q48">
        <v>346250</v>
      </c>
      <c r="R48" s="255">
        <f t="shared" si="6"/>
        <v>0</v>
      </c>
      <c r="S48" s="274">
        <f t="shared" si="7"/>
        <v>0</v>
      </c>
      <c r="T48" s="10"/>
    </row>
    <row r="49" spans="1:20" s="56" customFormat="1">
      <c r="A49" t="s">
        <v>324</v>
      </c>
      <c r="B49" t="s">
        <v>324</v>
      </c>
      <c r="C49" t="s">
        <v>325</v>
      </c>
      <c r="D49">
        <v>9000</v>
      </c>
      <c r="E49">
        <v>9000</v>
      </c>
      <c r="F49" s="255">
        <f t="shared" si="10"/>
        <v>0</v>
      </c>
      <c r="G49" s="274">
        <f t="shared" si="11"/>
        <v>0</v>
      </c>
      <c r="H49">
        <v>183245.4</v>
      </c>
      <c r="I49">
        <v>183245.4</v>
      </c>
      <c r="J49" s="255">
        <f t="shared" si="8"/>
        <v>0</v>
      </c>
      <c r="K49" s="274">
        <f t="shared" si="9"/>
        <v>0</v>
      </c>
      <c r="L49">
        <v>23.726129</v>
      </c>
      <c r="M49">
        <v>23.726129</v>
      </c>
      <c r="N49" s="255">
        <f t="shared" si="4"/>
        <v>0</v>
      </c>
      <c r="O49" s="274">
        <f t="shared" si="5"/>
        <v>0</v>
      </c>
      <c r="P49">
        <v>213535.16</v>
      </c>
      <c r="Q49">
        <v>213535.16</v>
      </c>
      <c r="R49" s="255">
        <f t="shared" si="6"/>
        <v>0</v>
      </c>
      <c r="S49" s="274">
        <f t="shared" si="7"/>
        <v>0</v>
      </c>
      <c r="T49" s="10"/>
    </row>
    <row r="50" spans="1:20" s="56" customFormat="1">
      <c r="A50" t="s">
        <v>326</v>
      </c>
      <c r="B50" t="s">
        <v>326</v>
      </c>
      <c r="C50" t="s">
        <v>327</v>
      </c>
      <c r="D50">
        <v>13262</v>
      </c>
      <c r="E50">
        <v>13262</v>
      </c>
      <c r="F50" s="255">
        <f t="shared" si="10"/>
        <v>0</v>
      </c>
      <c r="G50" s="274">
        <f t="shared" si="11"/>
        <v>0</v>
      </c>
      <c r="H50">
        <v>393050.95</v>
      </c>
      <c r="I50">
        <v>393050.95</v>
      </c>
      <c r="J50" s="255">
        <f t="shared" si="8"/>
        <v>0</v>
      </c>
      <c r="K50" s="274">
        <f t="shared" si="9"/>
        <v>0</v>
      </c>
      <c r="L50">
        <v>31.140443999999999</v>
      </c>
      <c r="M50">
        <v>31.140443999999999</v>
      </c>
      <c r="N50" s="255">
        <f t="shared" si="4"/>
        <v>0</v>
      </c>
      <c r="O50" s="274">
        <f t="shared" si="5"/>
        <v>0</v>
      </c>
      <c r="P50">
        <v>412984.57</v>
      </c>
      <c r="Q50">
        <v>412984.57</v>
      </c>
      <c r="R50" s="255">
        <f t="shared" si="6"/>
        <v>0</v>
      </c>
      <c r="S50" s="274">
        <f t="shared" si="7"/>
        <v>0</v>
      </c>
      <c r="T50" s="10"/>
    </row>
    <row r="51" spans="1:20" s="56" customFormat="1">
      <c r="A51" t="s">
        <v>328</v>
      </c>
      <c r="B51" t="s">
        <v>328</v>
      </c>
      <c r="C51" t="s">
        <v>329</v>
      </c>
      <c r="D51">
        <v>49094</v>
      </c>
      <c r="E51">
        <v>49094</v>
      </c>
      <c r="F51" s="255">
        <f t="shared" si="10"/>
        <v>0</v>
      </c>
      <c r="G51" s="274">
        <f t="shared" si="11"/>
        <v>0</v>
      </c>
      <c r="H51">
        <v>283301.89</v>
      </c>
      <c r="I51">
        <v>283301.89</v>
      </c>
      <c r="J51" s="255">
        <f t="shared" si="8"/>
        <v>0</v>
      </c>
      <c r="K51" s="274">
        <f t="shared" si="9"/>
        <v>0</v>
      </c>
      <c r="L51">
        <v>7.7182560000000002</v>
      </c>
      <c r="M51">
        <v>7.7182560000000002</v>
      </c>
      <c r="N51" s="255">
        <f t="shared" si="4"/>
        <v>0</v>
      </c>
      <c r="O51" s="274">
        <f t="shared" si="5"/>
        <v>0</v>
      </c>
      <c r="P51">
        <v>378920.07</v>
      </c>
      <c r="Q51">
        <v>378920.07</v>
      </c>
      <c r="R51" s="255">
        <f t="shared" si="6"/>
        <v>0</v>
      </c>
      <c r="S51" s="274">
        <f t="shared" si="7"/>
        <v>0</v>
      </c>
      <c r="T51" s="10"/>
    </row>
    <row r="52" spans="1:20" s="56" customFormat="1">
      <c r="A52" t="s">
        <v>330</v>
      </c>
      <c r="B52" t="s">
        <v>330</v>
      </c>
      <c r="C52" t="s">
        <v>331</v>
      </c>
      <c r="D52">
        <v>9600</v>
      </c>
      <c r="E52">
        <v>9600</v>
      </c>
      <c r="F52" s="255">
        <f t="shared" si="10"/>
        <v>0</v>
      </c>
      <c r="G52" s="274">
        <f t="shared" si="11"/>
        <v>0</v>
      </c>
      <c r="H52">
        <v>427733.39</v>
      </c>
      <c r="I52">
        <v>427733.39</v>
      </c>
      <c r="J52" s="255">
        <f t="shared" si="8"/>
        <v>0</v>
      </c>
      <c r="K52" s="274">
        <f t="shared" si="9"/>
        <v>0</v>
      </c>
      <c r="L52">
        <v>52.64</v>
      </c>
      <c r="M52">
        <v>52.64</v>
      </c>
      <c r="N52" s="255">
        <f t="shared" si="4"/>
        <v>0</v>
      </c>
      <c r="O52" s="274">
        <f t="shared" si="5"/>
        <v>0</v>
      </c>
      <c r="P52">
        <v>505344</v>
      </c>
      <c r="Q52">
        <v>505344</v>
      </c>
      <c r="R52" s="255">
        <f t="shared" si="6"/>
        <v>0</v>
      </c>
      <c r="S52" s="274">
        <f t="shared" si="7"/>
        <v>0</v>
      </c>
      <c r="T52" s="10"/>
    </row>
    <row r="53" spans="1:20" s="56" customFormat="1">
      <c r="A53" t="s">
        <v>332</v>
      </c>
      <c r="B53" t="s">
        <v>332</v>
      </c>
      <c r="C53" t="s">
        <v>333</v>
      </c>
      <c r="D53">
        <v>2852</v>
      </c>
      <c r="E53">
        <v>2852</v>
      </c>
      <c r="F53" s="255">
        <f t="shared" si="10"/>
        <v>0</v>
      </c>
      <c r="G53" s="274">
        <f t="shared" si="11"/>
        <v>0</v>
      </c>
      <c r="H53">
        <v>190924.78</v>
      </c>
      <c r="I53">
        <v>190924.78</v>
      </c>
      <c r="J53" s="255">
        <f t="shared" si="8"/>
        <v>0</v>
      </c>
      <c r="K53" s="274">
        <f t="shared" si="9"/>
        <v>0</v>
      </c>
      <c r="L53">
        <v>77.830303999999998</v>
      </c>
      <c r="M53">
        <v>77.830303999999998</v>
      </c>
      <c r="N53" s="255">
        <f t="shared" si="4"/>
        <v>0</v>
      </c>
      <c r="O53" s="274">
        <f t="shared" si="5"/>
        <v>0</v>
      </c>
      <c r="P53">
        <v>221972.03</v>
      </c>
      <c r="Q53">
        <v>221972.03</v>
      </c>
      <c r="R53" s="255">
        <f t="shared" si="6"/>
        <v>0</v>
      </c>
      <c r="S53" s="274">
        <f t="shared" si="7"/>
        <v>0</v>
      </c>
      <c r="T53" s="10"/>
    </row>
    <row r="54" spans="1:20" s="56" customFormat="1">
      <c r="A54" t="s">
        <v>334</v>
      </c>
      <c r="B54" t="s">
        <v>334</v>
      </c>
      <c r="C54" t="s">
        <v>335</v>
      </c>
      <c r="D54">
        <v>14352</v>
      </c>
      <c r="E54">
        <v>14352</v>
      </c>
      <c r="F54" s="255">
        <f t="shared" si="10"/>
        <v>0</v>
      </c>
      <c r="G54" s="274">
        <f t="shared" si="11"/>
        <v>0</v>
      </c>
      <c r="H54">
        <v>279117.28999999998</v>
      </c>
      <c r="I54">
        <v>279117.28999999998</v>
      </c>
      <c r="J54" s="255">
        <f t="shared" si="8"/>
        <v>0</v>
      </c>
      <c r="K54" s="274">
        <f t="shared" si="9"/>
        <v>0</v>
      </c>
      <c r="L54">
        <v>23.256647000000001</v>
      </c>
      <c r="M54">
        <v>23.256647000000001</v>
      </c>
      <c r="N54" s="255">
        <f t="shared" si="4"/>
        <v>0</v>
      </c>
      <c r="O54" s="274">
        <f t="shared" si="5"/>
        <v>0</v>
      </c>
      <c r="P54">
        <v>333779.40000000002</v>
      </c>
      <c r="Q54">
        <v>333779.40000000002</v>
      </c>
      <c r="R54" s="255">
        <f t="shared" si="6"/>
        <v>0</v>
      </c>
      <c r="S54" s="274">
        <f t="shared" si="7"/>
        <v>0</v>
      </c>
      <c r="T54" s="10"/>
    </row>
    <row r="55" spans="1:20" s="56" customFormat="1">
      <c r="A55" t="s">
        <v>336</v>
      </c>
      <c r="B55" t="s">
        <v>336</v>
      </c>
      <c r="C55" t="s">
        <v>337</v>
      </c>
      <c r="D55">
        <v>18770</v>
      </c>
      <c r="E55">
        <v>18770</v>
      </c>
      <c r="F55" s="255">
        <f t="shared" si="10"/>
        <v>0</v>
      </c>
      <c r="G55" s="274">
        <f t="shared" si="11"/>
        <v>0</v>
      </c>
      <c r="H55">
        <v>379194.36</v>
      </c>
      <c r="I55">
        <v>379194.36</v>
      </c>
      <c r="J55" s="255">
        <f t="shared" si="8"/>
        <v>0</v>
      </c>
      <c r="K55" s="274">
        <f t="shared" si="9"/>
        <v>0</v>
      </c>
      <c r="L55">
        <v>20.862106000000001</v>
      </c>
      <c r="M55">
        <v>20.862106000000001</v>
      </c>
      <c r="N55" s="255">
        <f t="shared" si="4"/>
        <v>0</v>
      </c>
      <c r="O55" s="274">
        <f t="shared" si="5"/>
        <v>0</v>
      </c>
      <c r="P55">
        <v>391581.72</v>
      </c>
      <c r="Q55">
        <v>391581.72</v>
      </c>
      <c r="R55" s="255">
        <f t="shared" si="6"/>
        <v>0</v>
      </c>
      <c r="S55" s="274">
        <f t="shared" si="7"/>
        <v>0</v>
      </c>
      <c r="T55" s="10"/>
    </row>
    <row r="56" spans="1:20" s="56" customFormat="1">
      <c r="A56" t="s">
        <v>338</v>
      </c>
      <c r="B56" t="s">
        <v>338</v>
      </c>
      <c r="C56" t="s">
        <v>339</v>
      </c>
      <c r="D56">
        <v>2848</v>
      </c>
      <c r="E56">
        <v>2848</v>
      </c>
      <c r="F56" s="255">
        <f t="shared" si="10"/>
        <v>0</v>
      </c>
      <c r="G56" s="274">
        <f t="shared" si="11"/>
        <v>0</v>
      </c>
      <c r="H56">
        <v>185347.79</v>
      </c>
      <c r="I56">
        <v>185347.79</v>
      </c>
      <c r="J56" s="255">
        <f t="shared" si="8"/>
        <v>0</v>
      </c>
      <c r="K56" s="274">
        <f t="shared" si="9"/>
        <v>0</v>
      </c>
      <c r="L56">
        <v>75.409865999999994</v>
      </c>
      <c r="M56">
        <v>75.409865999999994</v>
      </c>
      <c r="N56" s="255">
        <f t="shared" si="4"/>
        <v>0</v>
      </c>
      <c r="O56" s="274">
        <f t="shared" si="5"/>
        <v>0</v>
      </c>
      <c r="P56">
        <v>214767.3</v>
      </c>
      <c r="Q56">
        <v>214767.3</v>
      </c>
      <c r="R56" s="255">
        <f t="shared" si="6"/>
        <v>0</v>
      </c>
      <c r="S56" s="274">
        <f t="shared" si="7"/>
        <v>0</v>
      </c>
      <c r="T56" s="10"/>
    </row>
    <row r="57" spans="1:20" s="56" customFormat="1">
      <c r="A57" t="s">
        <v>340</v>
      </c>
      <c r="B57" t="s">
        <v>340</v>
      </c>
      <c r="C57" t="s">
        <v>341</v>
      </c>
      <c r="D57">
        <v>4300</v>
      </c>
      <c r="E57">
        <v>4300</v>
      </c>
      <c r="F57" s="255">
        <f t="shared" si="10"/>
        <v>0</v>
      </c>
      <c r="G57" s="274">
        <f t="shared" si="11"/>
        <v>0</v>
      </c>
      <c r="H57">
        <v>185889</v>
      </c>
      <c r="I57">
        <v>185889</v>
      </c>
      <c r="J57" s="255">
        <f t="shared" si="8"/>
        <v>0</v>
      </c>
      <c r="K57" s="274">
        <f t="shared" si="9"/>
        <v>0</v>
      </c>
      <c r="L57">
        <v>52.51</v>
      </c>
      <c r="M57">
        <v>52.51</v>
      </c>
      <c r="N57" s="255">
        <f t="shared" si="4"/>
        <v>0</v>
      </c>
      <c r="O57" s="274">
        <f t="shared" si="5"/>
        <v>0</v>
      </c>
      <c r="P57">
        <v>225793</v>
      </c>
      <c r="Q57">
        <v>225793</v>
      </c>
      <c r="R57" s="255">
        <f t="shared" si="6"/>
        <v>0</v>
      </c>
      <c r="S57" s="274">
        <f t="shared" si="7"/>
        <v>0</v>
      </c>
      <c r="T57" s="10"/>
    </row>
    <row r="58" spans="1:20" s="56" customFormat="1">
      <c r="A58" t="s">
        <v>342</v>
      </c>
      <c r="B58" t="s">
        <v>342</v>
      </c>
      <c r="C58" t="s">
        <v>343</v>
      </c>
      <c r="D58">
        <v>4755</v>
      </c>
      <c r="E58">
        <v>4755</v>
      </c>
      <c r="F58" s="255">
        <f t="shared" si="10"/>
        <v>0</v>
      </c>
      <c r="G58" s="274">
        <f t="shared" si="11"/>
        <v>0</v>
      </c>
      <c r="H58">
        <v>231068.08</v>
      </c>
      <c r="I58">
        <v>231068.08</v>
      </c>
      <c r="J58" s="255">
        <f t="shared" si="8"/>
        <v>0</v>
      </c>
      <c r="K58" s="274">
        <f t="shared" si="9"/>
        <v>0</v>
      </c>
      <c r="L58">
        <v>59.189405999999998</v>
      </c>
      <c r="M58">
        <v>59.189405999999998</v>
      </c>
      <c r="N58" s="255">
        <f t="shared" si="4"/>
        <v>0</v>
      </c>
      <c r="O58" s="274">
        <f t="shared" si="5"/>
        <v>0</v>
      </c>
      <c r="P58">
        <v>281445.63</v>
      </c>
      <c r="Q58">
        <v>281445.63</v>
      </c>
      <c r="R58" s="255">
        <f t="shared" si="6"/>
        <v>0</v>
      </c>
      <c r="S58" s="274">
        <f t="shared" si="7"/>
        <v>0</v>
      </c>
      <c r="T58" s="10"/>
    </row>
    <row r="59" spans="1:20" s="56" customFormat="1">
      <c r="A59" t="s">
        <v>344</v>
      </c>
      <c r="B59" t="s">
        <v>344</v>
      </c>
      <c r="C59" t="s">
        <v>345</v>
      </c>
      <c r="D59">
        <v>20365</v>
      </c>
      <c r="E59">
        <v>20365</v>
      </c>
      <c r="F59" s="255">
        <f t="shared" si="10"/>
        <v>0</v>
      </c>
      <c r="G59" s="274">
        <f t="shared" si="11"/>
        <v>0</v>
      </c>
      <c r="H59">
        <v>182410.14</v>
      </c>
      <c r="I59">
        <v>182410.14</v>
      </c>
      <c r="J59" s="255">
        <f t="shared" si="8"/>
        <v>0</v>
      </c>
      <c r="K59" s="274">
        <f t="shared" si="9"/>
        <v>0</v>
      </c>
      <c r="L59">
        <v>11.999637999999999</v>
      </c>
      <c r="M59">
        <v>11.999637999999999</v>
      </c>
      <c r="N59" s="255">
        <f t="shared" si="4"/>
        <v>0</v>
      </c>
      <c r="O59" s="274">
        <f t="shared" si="5"/>
        <v>0</v>
      </c>
      <c r="P59">
        <v>244372.63</v>
      </c>
      <c r="Q59">
        <v>244372.63</v>
      </c>
      <c r="R59" s="255">
        <f t="shared" si="6"/>
        <v>0</v>
      </c>
      <c r="S59" s="274">
        <f t="shared" si="7"/>
        <v>0</v>
      </c>
      <c r="T59" s="10"/>
    </row>
    <row r="60" spans="1:20" s="56" customFormat="1">
      <c r="A60" t="s">
        <v>346</v>
      </c>
      <c r="B60" t="s">
        <v>346</v>
      </c>
      <c r="C60" t="s">
        <v>347</v>
      </c>
      <c r="D60">
        <v>4000</v>
      </c>
      <c r="E60">
        <v>4000</v>
      </c>
      <c r="F60" s="255">
        <f t="shared" si="10"/>
        <v>0</v>
      </c>
      <c r="G60" s="274">
        <f t="shared" si="11"/>
        <v>0</v>
      </c>
      <c r="H60">
        <v>113019.6</v>
      </c>
      <c r="I60">
        <v>113019.6</v>
      </c>
      <c r="J60" s="255">
        <f t="shared" si="8"/>
        <v>0</v>
      </c>
      <c r="K60" s="274">
        <f t="shared" si="9"/>
        <v>0</v>
      </c>
      <c r="L60">
        <v>30.285</v>
      </c>
      <c r="M60">
        <v>30.285</v>
      </c>
      <c r="N60" s="255">
        <f t="shared" si="4"/>
        <v>0</v>
      </c>
      <c r="O60" s="274">
        <f t="shared" si="5"/>
        <v>0</v>
      </c>
      <c r="P60">
        <v>121140</v>
      </c>
      <c r="Q60">
        <v>121140</v>
      </c>
      <c r="R60" s="255">
        <f t="shared" si="6"/>
        <v>0</v>
      </c>
      <c r="S60" s="274">
        <f t="shared" si="7"/>
        <v>0</v>
      </c>
      <c r="T60" s="10"/>
    </row>
    <row r="61" spans="1:20" s="56" customFormat="1">
      <c r="A61" t="s">
        <v>348</v>
      </c>
      <c r="B61" t="s">
        <v>348</v>
      </c>
      <c r="C61" t="s">
        <v>349</v>
      </c>
      <c r="D61">
        <v>20100</v>
      </c>
      <c r="E61">
        <v>20100</v>
      </c>
      <c r="F61" s="255">
        <f t="shared" si="10"/>
        <v>0</v>
      </c>
      <c r="G61" s="274">
        <f t="shared" si="11"/>
        <v>0</v>
      </c>
      <c r="H61">
        <v>398382</v>
      </c>
      <c r="I61">
        <v>398382</v>
      </c>
      <c r="J61" s="255">
        <f t="shared" si="8"/>
        <v>0</v>
      </c>
      <c r="K61" s="274">
        <f t="shared" si="9"/>
        <v>0</v>
      </c>
      <c r="L61">
        <v>23.65</v>
      </c>
      <c r="M61">
        <v>23.65</v>
      </c>
      <c r="N61" s="255">
        <f t="shared" si="4"/>
        <v>0</v>
      </c>
      <c r="O61" s="274">
        <f t="shared" si="5"/>
        <v>0</v>
      </c>
      <c r="P61">
        <v>475365</v>
      </c>
      <c r="Q61">
        <v>475365</v>
      </c>
      <c r="R61" s="255">
        <f t="shared" si="6"/>
        <v>0</v>
      </c>
      <c r="S61" s="274">
        <f t="shared" si="7"/>
        <v>0</v>
      </c>
      <c r="T61" s="10"/>
    </row>
    <row r="62" spans="1:20" s="56" customFormat="1">
      <c r="A62" t="s">
        <v>350</v>
      </c>
      <c r="B62" t="s">
        <v>350</v>
      </c>
      <c r="C62" t="s">
        <v>351</v>
      </c>
      <c r="D62">
        <v>2900</v>
      </c>
      <c r="E62">
        <v>2900</v>
      </c>
      <c r="F62" s="255">
        <f t="shared" si="10"/>
        <v>0</v>
      </c>
      <c r="G62" s="274">
        <f t="shared" si="11"/>
        <v>0</v>
      </c>
      <c r="H62">
        <v>367981</v>
      </c>
      <c r="I62">
        <v>367981</v>
      </c>
      <c r="J62" s="255">
        <f t="shared" si="8"/>
        <v>0</v>
      </c>
      <c r="K62" s="274">
        <f t="shared" si="9"/>
        <v>0</v>
      </c>
      <c r="L62">
        <v>180.75</v>
      </c>
      <c r="M62">
        <v>180.75</v>
      </c>
      <c r="N62" s="255">
        <f t="shared" si="4"/>
        <v>0</v>
      </c>
      <c r="O62" s="274">
        <f t="shared" si="5"/>
        <v>0</v>
      </c>
      <c r="P62">
        <v>524175</v>
      </c>
      <c r="Q62">
        <v>524175</v>
      </c>
      <c r="R62" s="255">
        <f t="shared" si="6"/>
        <v>0</v>
      </c>
      <c r="S62" s="274">
        <f t="shared" si="7"/>
        <v>0</v>
      </c>
      <c r="T62" s="10"/>
    </row>
    <row r="63" spans="1:20" s="56" customFormat="1">
      <c r="A63" t="s">
        <v>352</v>
      </c>
      <c r="B63" t="s">
        <v>352</v>
      </c>
      <c r="C63" t="s">
        <v>353</v>
      </c>
      <c r="D63">
        <v>12400</v>
      </c>
      <c r="E63">
        <v>12400</v>
      </c>
      <c r="F63" s="255">
        <f t="shared" si="10"/>
        <v>0</v>
      </c>
      <c r="G63" s="274">
        <f t="shared" si="11"/>
        <v>0</v>
      </c>
      <c r="H63">
        <v>193874</v>
      </c>
      <c r="I63">
        <v>193874</v>
      </c>
      <c r="J63" s="255">
        <f t="shared" si="8"/>
        <v>0</v>
      </c>
      <c r="K63" s="274">
        <f t="shared" si="9"/>
        <v>0</v>
      </c>
      <c r="L63">
        <v>19.484999999999999</v>
      </c>
      <c r="M63">
        <v>19.484999999999999</v>
      </c>
      <c r="N63" s="255">
        <f t="shared" si="4"/>
        <v>0</v>
      </c>
      <c r="O63" s="274">
        <f t="shared" si="5"/>
        <v>0</v>
      </c>
      <c r="P63">
        <v>241614</v>
      </c>
      <c r="Q63">
        <v>241614</v>
      </c>
      <c r="R63" s="255">
        <f t="shared" si="6"/>
        <v>0</v>
      </c>
      <c r="S63" s="274">
        <f t="shared" si="7"/>
        <v>0</v>
      </c>
      <c r="T63" s="10"/>
    </row>
    <row r="64" spans="1:20" s="56" customFormat="1">
      <c r="A64" t="s">
        <v>354</v>
      </c>
      <c r="B64" t="s">
        <v>354</v>
      </c>
      <c r="C64" t="s">
        <v>355</v>
      </c>
      <c r="D64">
        <v>90241</v>
      </c>
      <c r="E64">
        <v>90241</v>
      </c>
      <c r="F64" s="255">
        <f t="shared" si="10"/>
        <v>0</v>
      </c>
      <c r="G64" s="274">
        <f t="shared" si="11"/>
        <v>0</v>
      </c>
      <c r="H64">
        <v>185642.97</v>
      </c>
      <c r="I64">
        <v>185642.97</v>
      </c>
      <c r="J64" s="255">
        <f t="shared" si="8"/>
        <v>0</v>
      </c>
      <c r="K64" s="274">
        <f t="shared" si="9"/>
        <v>0</v>
      </c>
      <c r="L64">
        <v>2.5839479999999999</v>
      </c>
      <c r="M64">
        <v>2.5839479999999999</v>
      </c>
      <c r="N64" s="255">
        <f t="shared" si="4"/>
        <v>0</v>
      </c>
      <c r="O64" s="274">
        <f t="shared" si="5"/>
        <v>0</v>
      </c>
      <c r="P64">
        <v>233178.02</v>
      </c>
      <c r="Q64">
        <v>233178.02</v>
      </c>
      <c r="R64" s="255">
        <f t="shared" si="6"/>
        <v>0</v>
      </c>
      <c r="S64" s="274">
        <f t="shared" si="7"/>
        <v>0</v>
      </c>
      <c r="T64" s="10"/>
    </row>
    <row r="65" spans="1:16378" s="56" customFormat="1">
      <c r="A65" t="s">
        <v>356</v>
      </c>
      <c r="B65" t="s">
        <v>356</v>
      </c>
      <c r="C65" t="s">
        <v>357</v>
      </c>
      <c r="D65">
        <v>21600</v>
      </c>
      <c r="E65">
        <v>21600</v>
      </c>
      <c r="F65" s="255">
        <f t="shared" si="10"/>
        <v>0</v>
      </c>
      <c r="G65" s="274">
        <f t="shared" si="11"/>
        <v>0</v>
      </c>
      <c r="H65">
        <v>430920</v>
      </c>
      <c r="I65">
        <v>430920</v>
      </c>
      <c r="J65" s="255">
        <f t="shared" si="8"/>
        <v>0</v>
      </c>
      <c r="K65" s="274">
        <f t="shared" si="9"/>
        <v>0</v>
      </c>
      <c r="L65">
        <v>23.39</v>
      </c>
      <c r="M65">
        <v>23.39</v>
      </c>
      <c r="N65" s="255">
        <f t="shared" si="4"/>
        <v>0</v>
      </c>
      <c r="O65" s="274">
        <f t="shared" si="5"/>
        <v>0</v>
      </c>
      <c r="P65">
        <v>505224</v>
      </c>
      <c r="Q65">
        <v>505224</v>
      </c>
      <c r="R65" s="255">
        <f t="shared" si="6"/>
        <v>0</v>
      </c>
      <c r="S65" s="274">
        <f t="shared" si="7"/>
        <v>0</v>
      </c>
      <c r="T65" s="10"/>
    </row>
    <row r="66" spans="1:16378" s="56" customFormat="1">
      <c r="A66" t="s">
        <v>358</v>
      </c>
      <c r="B66" t="s">
        <v>358</v>
      </c>
      <c r="C66" t="s">
        <v>359</v>
      </c>
      <c r="D66">
        <v>6100</v>
      </c>
      <c r="E66">
        <v>6100</v>
      </c>
      <c r="F66" s="255">
        <f t="shared" si="10"/>
        <v>0</v>
      </c>
      <c r="G66" s="274">
        <f t="shared" si="11"/>
        <v>0</v>
      </c>
      <c r="H66">
        <v>455660.3</v>
      </c>
      <c r="I66">
        <v>455660.3</v>
      </c>
      <c r="J66" s="255">
        <f t="shared" si="8"/>
        <v>0</v>
      </c>
      <c r="K66" s="274">
        <f t="shared" si="9"/>
        <v>0</v>
      </c>
      <c r="L66">
        <v>119.68</v>
      </c>
      <c r="M66">
        <v>119.68</v>
      </c>
      <c r="N66" s="255">
        <f t="shared" si="4"/>
        <v>0</v>
      </c>
      <c r="O66" s="274">
        <f t="shared" si="5"/>
        <v>0</v>
      </c>
      <c r="P66">
        <v>730048</v>
      </c>
      <c r="Q66">
        <v>730048</v>
      </c>
      <c r="R66" s="255">
        <f t="shared" si="6"/>
        <v>0</v>
      </c>
      <c r="S66" s="274">
        <f t="shared" si="7"/>
        <v>0</v>
      </c>
      <c r="T66" s="10"/>
    </row>
    <row r="67" spans="1:16378" s="56" customFormat="1">
      <c r="A67" t="s">
        <v>360</v>
      </c>
      <c r="B67" t="s">
        <v>360</v>
      </c>
      <c r="C67" t="s">
        <v>361</v>
      </c>
      <c r="D67">
        <v>5691</v>
      </c>
      <c r="E67">
        <v>5691</v>
      </c>
      <c r="F67" s="255">
        <f t="shared" si="10"/>
        <v>0</v>
      </c>
      <c r="G67" s="274">
        <f t="shared" si="11"/>
        <v>0</v>
      </c>
      <c r="H67">
        <v>372747.5</v>
      </c>
      <c r="I67">
        <v>372747.5</v>
      </c>
      <c r="J67" s="255">
        <f t="shared" si="8"/>
        <v>0</v>
      </c>
      <c r="K67" s="274">
        <f t="shared" si="9"/>
        <v>0</v>
      </c>
      <c r="L67">
        <v>67.683589999999995</v>
      </c>
      <c r="M67">
        <v>67.683589999999995</v>
      </c>
      <c r="N67" s="255">
        <f t="shared" ref="N67:N68" si="12">L67-M67</f>
        <v>0</v>
      </c>
      <c r="O67" s="274">
        <f t="shared" ref="O67:O68" si="13">ROUND(N67/L67,10)</f>
        <v>0</v>
      </c>
      <c r="P67">
        <v>385187.31</v>
      </c>
      <c r="Q67">
        <v>385187.31</v>
      </c>
      <c r="R67" s="255">
        <f t="shared" ref="R67:R68" si="14">P67-Q67</f>
        <v>0</v>
      </c>
      <c r="S67" s="274">
        <f t="shared" ref="S67:S68" si="15">ROUND(R67/P67,10)</f>
        <v>0</v>
      </c>
      <c r="T67" s="10"/>
    </row>
    <row r="68" spans="1:16378" s="56" customFormat="1">
      <c r="A68" t="s">
        <v>362</v>
      </c>
      <c r="B68" t="s">
        <v>362</v>
      </c>
      <c r="C68" t="s">
        <v>363</v>
      </c>
      <c r="D68">
        <v>7400</v>
      </c>
      <c r="E68">
        <v>7400</v>
      </c>
      <c r="F68" s="255">
        <f t="shared" si="10"/>
        <v>0</v>
      </c>
      <c r="G68" s="274">
        <f t="shared" si="11"/>
        <v>0</v>
      </c>
      <c r="H68">
        <v>272616</v>
      </c>
      <c r="I68">
        <v>272616</v>
      </c>
      <c r="J68" s="255">
        <f t="shared" ref="J68" si="16">H68-I68</f>
        <v>0</v>
      </c>
      <c r="K68" s="274">
        <f t="shared" ref="K68" si="17">ROUND(J68/H68,10)</f>
        <v>0</v>
      </c>
      <c r="L68">
        <v>41.51</v>
      </c>
      <c r="M68">
        <v>41.51</v>
      </c>
      <c r="N68" s="255">
        <f t="shared" si="12"/>
        <v>0</v>
      </c>
      <c r="O68" s="274">
        <f t="shared" si="13"/>
        <v>0</v>
      </c>
      <c r="P68">
        <v>307174</v>
      </c>
      <c r="Q68">
        <v>307174</v>
      </c>
      <c r="R68" s="255">
        <f t="shared" si="14"/>
        <v>0</v>
      </c>
      <c r="S68" s="274">
        <f t="shared" si="15"/>
        <v>0</v>
      </c>
      <c r="T68" s="10"/>
    </row>
    <row r="69" spans="1:16378" s="56" customFormat="1">
      <c r="A69" s="182" t="s">
        <v>161</v>
      </c>
      <c r="B69" s="182"/>
      <c r="C69" s="181"/>
      <c r="D69" s="258"/>
      <c r="E69" s="259"/>
      <c r="F69" s="255"/>
      <c r="G69" s="274"/>
      <c r="H69" s="258"/>
      <c r="I69" s="260"/>
      <c r="J69" s="255"/>
      <c r="K69" s="274"/>
      <c r="L69" s="261"/>
      <c r="M69" s="262"/>
      <c r="N69" s="255"/>
      <c r="O69" s="274"/>
      <c r="P69" s="258"/>
      <c r="Q69" s="262"/>
      <c r="R69" s="255"/>
      <c r="S69" s="274"/>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51"/>
      <c r="B70" s="151"/>
      <c r="C70" s="151"/>
      <c r="D70" s="263"/>
      <c r="E70" s="264"/>
      <c r="F70" s="255"/>
      <c r="G70" s="255"/>
      <c r="H70" s="263"/>
      <c r="I70" s="265"/>
      <c r="J70" s="255"/>
      <c r="K70" s="274"/>
      <c r="L70" s="266"/>
      <c r="M70" s="265"/>
      <c r="N70" s="255"/>
      <c r="O70" s="274"/>
      <c r="P70" s="258"/>
      <c r="Q70" s="265"/>
      <c r="R70" s="255"/>
      <c r="S70" s="274"/>
    </row>
    <row r="71" spans="1:16378" ht="13.5" thickBot="1">
      <c r="A71" s="57"/>
      <c r="B71" s="57"/>
      <c r="C71" s="57"/>
      <c r="D71" s="267">
        <f t="shared" ref="D71:S71" si="18">SUM(D3:D70)</f>
        <v>948306</v>
      </c>
      <c r="E71" s="268">
        <f t="shared" si="18"/>
        <v>948306</v>
      </c>
      <c r="F71" s="269">
        <f t="shared" si="18"/>
        <v>0</v>
      </c>
      <c r="G71" s="303">
        <f t="shared" ref="G71" si="19">ROUND(F71/D71,10)</f>
        <v>0</v>
      </c>
      <c r="H71" s="267">
        <f t="shared" si="18"/>
        <v>18810236</v>
      </c>
      <c r="I71" s="268">
        <f t="shared" si="18"/>
        <v>18810236</v>
      </c>
      <c r="J71" s="269">
        <f t="shared" si="18"/>
        <v>0</v>
      </c>
      <c r="K71" s="304">
        <f>ROUND(J71/H71,10)</f>
        <v>0</v>
      </c>
      <c r="L71" s="267">
        <f t="shared" si="18"/>
        <v>3367.6492190000008</v>
      </c>
      <c r="M71" s="268">
        <f t="shared" si="18"/>
        <v>3367.6492190000008</v>
      </c>
      <c r="N71" s="269">
        <f t="shared" si="18"/>
        <v>0</v>
      </c>
      <c r="O71" s="304">
        <f>ROUND(N71/L71,10)</f>
        <v>0</v>
      </c>
      <c r="P71" s="267">
        <f t="shared" si="18"/>
        <v>22097401.069999993</v>
      </c>
      <c r="Q71" s="268">
        <f t="shared" si="18"/>
        <v>22097401.069999993</v>
      </c>
      <c r="R71" s="269">
        <f t="shared" si="18"/>
        <v>0</v>
      </c>
      <c r="S71" s="186">
        <f t="shared" si="18"/>
        <v>0</v>
      </c>
    </row>
    <row r="72" spans="1:16378" ht="14.25" thickTop="1" thickBot="1">
      <c r="H72" s="270"/>
      <c r="I72" s="270"/>
    </row>
    <row r="73" spans="1:16378" ht="13.5" thickBot="1">
      <c r="A73" s="153" t="s">
        <v>162</v>
      </c>
      <c r="B73" s="295"/>
      <c r="C73" s="154"/>
      <c r="D73" s="271"/>
      <c r="E73" s="271"/>
      <c r="F73" s="271"/>
      <c r="G73" s="271"/>
      <c r="H73" s="272"/>
      <c r="I73" s="273"/>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D17" sqref="D17"/>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7" t="s">
        <v>163</v>
      </c>
    </row>
    <row r="2" spans="1:7" ht="12.75" thickBot="1"/>
    <row r="3" spans="1:7" ht="24.75" thickBot="1">
      <c r="A3" s="77" t="s">
        <v>164</v>
      </c>
      <c r="B3" s="77" t="s">
        <v>165</v>
      </c>
      <c r="C3" s="79" t="s">
        <v>158</v>
      </c>
      <c r="D3" s="78" t="s">
        <v>159</v>
      </c>
      <c r="E3" s="78" t="s">
        <v>116</v>
      </c>
      <c r="F3" s="78" t="s">
        <v>166</v>
      </c>
      <c r="G3" s="70" t="s">
        <v>167</v>
      </c>
    </row>
    <row r="4" spans="1:7" ht="13.9" customHeight="1">
      <c r="A4" t="s">
        <v>364</v>
      </c>
      <c r="B4" t="s">
        <v>365</v>
      </c>
      <c r="C4">
        <v>369039.37</v>
      </c>
      <c r="D4">
        <v>369039.37</v>
      </c>
      <c r="E4" s="81">
        <f t="shared" ref="E4:E11" si="0">C4-D4</f>
        <v>0</v>
      </c>
      <c r="F4" s="282">
        <f>ROUND(E4/C4,10)</f>
        <v>0</v>
      </c>
      <c r="G4" s="82"/>
    </row>
    <row r="5" spans="1:7" ht="13.9" customHeight="1">
      <c r="A5" t="s">
        <v>366</v>
      </c>
      <c r="B5" t="s">
        <v>367</v>
      </c>
      <c r="C5">
        <v>6.36</v>
      </c>
      <c r="D5">
        <v>6.36</v>
      </c>
      <c r="E5" s="81">
        <f t="shared" si="0"/>
        <v>0</v>
      </c>
      <c r="F5" s="282">
        <f t="shared" ref="F5:F13" si="1">ROUND(E5/C5,10)</f>
        <v>0</v>
      </c>
      <c r="G5" s="82"/>
    </row>
    <row r="6" spans="1:7" ht="13.9" customHeight="1">
      <c r="A6" t="s">
        <v>368</v>
      </c>
      <c r="B6" t="s">
        <v>369</v>
      </c>
      <c r="C6">
        <v>18.149999999999999</v>
      </c>
      <c r="D6">
        <v>18.149999999999999</v>
      </c>
      <c r="E6" s="81">
        <f t="shared" si="0"/>
        <v>0</v>
      </c>
      <c r="F6" s="282">
        <f t="shared" si="1"/>
        <v>0</v>
      </c>
      <c r="G6" s="82"/>
    </row>
    <row r="7" spans="1:7" ht="13.9" customHeight="1">
      <c r="A7" t="s">
        <v>370</v>
      </c>
      <c r="B7" t="s">
        <v>371</v>
      </c>
      <c r="C7">
        <v>5790.72</v>
      </c>
      <c r="D7">
        <v>5790.72</v>
      </c>
      <c r="E7" s="81">
        <f t="shared" si="0"/>
        <v>0</v>
      </c>
      <c r="F7" s="282">
        <f t="shared" si="1"/>
        <v>0</v>
      </c>
      <c r="G7" s="82"/>
    </row>
    <row r="8" spans="1:7" ht="12.75">
      <c r="A8" t="s">
        <v>372</v>
      </c>
      <c r="B8" t="s">
        <v>373</v>
      </c>
      <c r="C8">
        <v>3352.51</v>
      </c>
      <c r="D8">
        <v>3352.51</v>
      </c>
      <c r="E8" s="81">
        <f t="shared" si="0"/>
        <v>0</v>
      </c>
      <c r="F8" s="282">
        <f t="shared" si="1"/>
        <v>0</v>
      </c>
      <c r="G8" s="77"/>
    </row>
    <row r="9" spans="1:7" ht="12.75">
      <c r="A9" t="s">
        <v>374</v>
      </c>
      <c r="B9" t="s">
        <v>375</v>
      </c>
      <c r="C9">
        <v>5625.3</v>
      </c>
      <c r="D9">
        <v>5625.3</v>
      </c>
      <c r="E9" s="81">
        <f t="shared" si="0"/>
        <v>0</v>
      </c>
      <c r="F9" s="282">
        <f t="shared" si="1"/>
        <v>0</v>
      </c>
    </row>
    <row r="10" spans="1:7" ht="12.75">
      <c r="A10" t="s">
        <v>376</v>
      </c>
      <c r="B10" t="s">
        <v>377</v>
      </c>
      <c r="C10">
        <v>76.38</v>
      </c>
      <c r="D10">
        <v>76.38</v>
      </c>
      <c r="E10" s="81">
        <f t="shared" si="0"/>
        <v>0</v>
      </c>
      <c r="F10" s="282">
        <f t="shared" si="1"/>
        <v>0</v>
      </c>
      <c r="G10" s="74"/>
    </row>
    <row r="11" spans="1:7" ht="12.75">
      <c r="A11" t="s">
        <v>378</v>
      </c>
      <c r="B11" t="s">
        <v>379</v>
      </c>
      <c r="C11">
        <v>37053.06</v>
      </c>
      <c r="D11">
        <v>37053.06</v>
      </c>
      <c r="E11" s="81">
        <f t="shared" si="0"/>
        <v>0</v>
      </c>
      <c r="F11" s="282">
        <f t="shared" si="1"/>
        <v>0</v>
      </c>
      <c r="G11" s="74"/>
    </row>
    <row r="12" spans="1:7">
      <c r="C12" s="83"/>
      <c r="D12" s="83"/>
      <c r="E12" s="83"/>
      <c r="F12" s="281"/>
    </row>
    <row r="13" spans="1:7" ht="12.75" thickBot="1">
      <c r="B13" s="84" t="s">
        <v>168</v>
      </c>
      <c r="C13" s="85">
        <f>SUM(C4:C12)</f>
        <v>420961.85</v>
      </c>
      <c r="D13" s="85">
        <f>SUM(D4:D12)</f>
        <v>420961.85</v>
      </c>
      <c r="E13" s="85">
        <f>SUM(E4:E12)</f>
        <v>0</v>
      </c>
      <c r="F13" s="282">
        <f t="shared" si="1"/>
        <v>0</v>
      </c>
    </row>
    <row r="14" spans="1:7" ht="12.75" thickTop="1"/>
    <row r="16" spans="1:7">
      <c r="B16" s="72"/>
      <c r="C16" s="80"/>
      <c r="D16" s="86"/>
      <c r="E16" s="78"/>
      <c r="F16" s="78"/>
    </row>
    <row r="28" spans="4:4">
      <c r="D28" s="87"/>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3"/>
  <sheetViews>
    <sheetView zoomScaleNormal="100" workbookViewId="0">
      <pane xSplit="4" ySplit="1" topLeftCell="E2" activePane="bottomRight" state="frozen"/>
      <selection pane="topRight" activeCell="E1" sqref="E1"/>
      <selection pane="bottomLeft" activeCell="A2" sqref="A2"/>
      <selection pane="bottomRight" activeCell="S13" sqref="S13"/>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294"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3" bestFit="1" customWidth="1"/>
    <col min="22" max="22" width="18.42578125" style="64" customWidth="1"/>
    <col min="23" max="16384" width="8.85546875" style="64"/>
  </cols>
  <sheetData>
    <row r="1" spans="1:24" s="72" customFormat="1" ht="24">
      <c r="A1" s="165" t="s">
        <v>169</v>
      </c>
      <c r="B1" s="165" t="s">
        <v>170</v>
      </c>
      <c r="C1" s="165" t="s">
        <v>171</v>
      </c>
      <c r="D1" s="165" t="s">
        <v>150</v>
      </c>
      <c r="E1" s="191" t="s">
        <v>172</v>
      </c>
      <c r="F1" s="290" t="s">
        <v>173</v>
      </c>
      <c r="G1" s="167" t="s">
        <v>174</v>
      </c>
      <c r="H1" s="167" t="s">
        <v>175</v>
      </c>
      <c r="I1" s="174" t="s">
        <v>176</v>
      </c>
      <c r="J1" s="166" t="s">
        <v>177</v>
      </c>
      <c r="K1" s="167" t="s">
        <v>174</v>
      </c>
      <c r="L1" s="167" t="s">
        <v>175</v>
      </c>
      <c r="M1" s="174" t="s">
        <v>178</v>
      </c>
      <c r="N1" s="166" t="s">
        <v>179</v>
      </c>
      <c r="O1" s="167" t="s">
        <v>174</v>
      </c>
      <c r="P1" s="167" t="s">
        <v>175</v>
      </c>
      <c r="Q1" s="174" t="s">
        <v>180</v>
      </c>
      <c r="R1" s="166" t="s">
        <v>181</v>
      </c>
      <c r="S1" s="167" t="s">
        <v>174</v>
      </c>
      <c r="T1" s="167" t="s">
        <v>175</v>
      </c>
      <c r="U1" s="166" t="s">
        <v>167</v>
      </c>
    </row>
    <row r="2" spans="1:24" s="72" customFormat="1" ht="12.75">
      <c r="A2" t="s">
        <v>231</v>
      </c>
      <c r="B2" t="s">
        <v>380</v>
      </c>
      <c r="C2" t="s">
        <v>336</v>
      </c>
      <c r="D2" t="s">
        <v>337</v>
      </c>
      <c r="E2">
        <v>18770</v>
      </c>
      <c r="F2">
        <v>18770</v>
      </c>
      <c r="G2" s="311">
        <f>E2-F2</f>
        <v>0</v>
      </c>
      <c r="H2" s="312">
        <f>ROUND(G2/E2,10)</f>
        <v>0</v>
      </c>
      <c r="I2">
        <v>7360.82</v>
      </c>
      <c r="J2">
        <v>7360.82</v>
      </c>
      <c r="K2" s="311">
        <f>I2-J2</f>
        <v>0</v>
      </c>
      <c r="L2" s="312">
        <f>ROUND(K2/I2,10)</f>
        <v>0</v>
      </c>
      <c r="M2">
        <v>0</v>
      </c>
      <c r="N2">
        <v>0</v>
      </c>
      <c r="O2" s="311">
        <f>M2-N2</f>
        <v>0</v>
      </c>
      <c r="P2" s="312" t="e">
        <f>ROUND(O2/M2,10)</f>
        <v>#DIV/0!</v>
      </c>
      <c r="Q2">
        <v>42.09</v>
      </c>
      <c r="R2">
        <v>42.09</v>
      </c>
      <c r="S2" s="311">
        <f>Q2-R2</f>
        <v>0</v>
      </c>
      <c r="T2" s="312">
        <f>ROUND(S2/Q2,10)</f>
        <v>0</v>
      </c>
      <c r="U2" s="275"/>
      <c r="V2" s="275"/>
      <c r="W2" s="275"/>
      <c r="X2" s="275"/>
    </row>
    <row r="3" spans="1:24" s="72" customFormat="1" ht="12.75">
      <c r="A3" t="s">
        <v>231</v>
      </c>
      <c r="B3" t="s">
        <v>381</v>
      </c>
      <c r="C3" t="s">
        <v>252</v>
      </c>
      <c r="D3" t="s">
        <v>253</v>
      </c>
      <c r="E3">
        <v>1495</v>
      </c>
      <c r="F3">
        <v>1495</v>
      </c>
      <c r="G3" s="311">
        <f t="shared" ref="G3:G20" si="0">E3-F3</f>
        <v>0</v>
      </c>
      <c r="H3" s="312">
        <f t="shared" ref="H3:H20" si="1">ROUND(G3/E3,10)</f>
        <v>0</v>
      </c>
      <c r="I3">
        <v>0</v>
      </c>
      <c r="J3">
        <v>0</v>
      </c>
      <c r="K3" s="311">
        <f t="shared" ref="K3:K19" si="2">I3-J3</f>
        <v>0</v>
      </c>
      <c r="L3" s="312" t="e">
        <f t="shared" ref="L3:L19" si="3">ROUND(K3/I3,10)</f>
        <v>#DIV/0!</v>
      </c>
      <c r="M3">
        <v>0</v>
      </c>
      <c r="N3">
        <v>0</v>
      </c>
      <c r="O3" s="311">
        <f t="shared" ref="O3:O19" si="4">M3-N3</f>
        <v>0</v>
      </c>
      <c r="P3" s="312" t="e">
        <f t="shared" ref="P3:P19" si="5">ROUND(O3/M3,10)</f>
        <v>#DIV/0!</v>
      </c>
      <c r="Q3">
        <v>0</v>
      </c>
      <c r="R3">
        <v>0</v>
      </c>
      <c r="S3" s="311">
        <f t="shared" ref="S3:S14" si="6">Q3-R3</f>
        <v>0</v>
      </c>
      <c r="T3" s="312" t="e">
        <f t="shared" ref="T3:T14" si="7">ROUND(S3/Q3,10)</f>
        <v>#DIV/0!</v>
      </c>
      <c r="U3" s="166"/>
    </row>
    <row r="4" spans="1:24" s="72" customFormat="1" ht="12.75">
      <c r="A4" t="s">
        <v>231</v>
      </c>
      <c r="B4" t="s">
        <v>381</v>
      </c>
      <c r="C4" t="s">
        <v>254</v>
      </c>
      <c r="D4" t="s">
        <v>255</v>
      </c>
      <c r="E4">
        <v>3329</v>
      </c>
      <c r="F4">
        <v>3329</v>
      </c>
      <c r="G4" s="311">
        <f t="shared" si="0"/>
        <v>0</v>
      </c>
      <c r="H4" s="312">
        <f t="shared" si="1"/>
        <v>0</v>
      </c>
      <c r="I4">
        <v>0</v>
      </c>
      <c r="J4">
        <v>0</v>
      </c>
      <c r="K4" s="311">
        <f t="shared" si="2"/>
        <v>0</v>
      </c>
      <c r="L4" s="312" t="e">
        <f t="shared" si="3"/>
        <v>#DIV/0!</v>
      </c>
      <c r="M4">
        <v>0</v>
      </c>
      <c r="N4">
        <v>0</v>
      </c>
      <c r="O4" s="311">
        <f t="shared" si="4"/>
        <v>0</v>
      </c>
      <c r="P4" s="312" t="e">
        <f t="shared" si="5"/>
        <v>#DIV/0!</v>
      </c>
      <c r="Q4">
        <v>0</v>
      </c>
      <c r="R4">
        <v>0</v>
      </c>
      <c r="S4" s="311">
        <f t="shared" si="6"/>
        <v>0</v>
      </c>
      <c r="T4" s="312" t="e">
        <f t="shared" si="7"/>
        <v>#DIV/0!</v>
      </c>
      <c r="U4" s="166"/>
    </row>
    <row r="5" spans="1:24" s="72" customFormat="1" ht="12.75">
      <c r="A5" t="s">
        <v>231</v>
      </c>
      <c r="B5" t="s">
        <v>381</v>
      </c>
      <c r="C5" t="s">
        <v>260</v>
      </c>
      <c r="D5" t="s">
        <v>261</v>
      </c>
      <c r="E5">
        <v>4643</v>
      </c>
      <c r="F5">
        <v>4643</v>
      </c>
      <c r="G5" s="311">
        <f t="shared" si="0"/>
        <v>0</v>
      </c>
      <c r="H5" s="312">
        <f t="shared" si="1"/>
        <v>0</v>
      </c>
      <c r="I5">
        <v>2605.0100000000002</v>
      </c>
      <c r="J5">
        <v>2605.0100000000002</v>
      </c>
      <c r="K5" s="311">
        <f t="shared" si="2"/>
        <v>0</v>
      </c>
      <c r="L5" s="312">
        <f t="shared" si="3"/>
        <v>0</v>
      </c>
      <c r="M5">
        <v>459.71</v>
      </c>
      <c r="N5">
        <v>459.71</v>
      </c>
      <c r="O5" s="311">
        <f t="shared" si="4"/>
        <v>0</v>
      </c>
      <c r="P5" s="312">
        <f t="shared" si="5"/>
        <v>0</v>
      </c>
      <c r="Q5">
        <v>-30.39</v>
      </c>
      <c r="R5">
        <v>-30.39</v>
      </c>
      <c r="S5" s="311">
        <f t="shared" si="6"/>
        <v>0</v>
      </c>
      <c r="T5" s="312">
        <f t="shared" si="7"/>
        <v>0</v>
      </c>
      <c r="U5" s="166"/>
    </row>
    <row r="6" spans="1:24" s="72" customFormat="1" ht="12.75">
      <c r="A6" t="s">
        <v>231</v>
      </c>
      <c r="B6" t="s">
        <v>381</v>
      </c>
      <c r="C6" t="s">
        <v>264</v>
      </c>
      <c r="D6" t="s">
        <v>265</v>
      </c>
      <c r="E6">
        <v>16586</v>
      </c>
      <c r="F6">
        <v>16586</v>
      </c>
      <c r="G6" s="311">
        <f t="shared" si="0"/>
        <v>0</v>
      </c>
      <c r="H6" s="312">
        <f t="shared" si="1"/>
        <v>0</v>
      </c>
      <c r="I6">
        <v>0</v>
      </c>
      <c r="J6">
        <v>0</v>
      </c>
      <c r="K6" s="311">
        <f t="shared" si="2"/>
        <v>0</v>
      </c>
      <c r="L6" s="312" t="e">
        <f t="shared" si="3"/>
        <v>#DIV/0!</v>
      </c>
      <c r="M6">
        <v>0</v>
      </c>
      <c r="N6">
        <v>0</v>
      </c>
      <c r="O6" s="311">
        <f t="shared" si="4"/>
        <v>0</v>
      </c>
      <c r="P6" s="312" t="e">
        <f t="shared" si="5"/>
        <v>#DIV/0!</v>
      </c>
      <c r="Q6">
        <v>0</v>
      </c>
      <c r="R6">
        <v>0</v>
      </c>
      <c r="S6" s="311">
        <f t="shared" si="6"/>
        <v>0</v>
      </c>
      <c r="T6" s="312" t="e">
        <f t="shared" si="7"/>
        <v>#DIV/0!</v>
      </c>
      <c r="U6" s="166"/>
    </row>
    <row r="7" spans="1:24" s="72" customFormat="1" ht="12.75">
      <c r="A7" t="s">
        <v>231</v>
      </c>
      <c r="B7" t="s">
        <v>381</v>
      </c>
      <c r="C7" t="s">
        <v>264</v>
      </c>
      <c r="D7" t="s">
        <v>265</v>
      </c>
      <c r="E7">
        <v>16586</v>
      </c>
      <c r="F7">
        <v>16586</v>
      </c>
      <c r="G7" s="311">
        <f t="shared" si="0"/>
        <v>0</v>
      </c>
      <c r="H7" s="312">
        <f t="shared" si="1"/>
        <v>0</v>
      </c>
      <c r="I7">
        <v>0</v>
      </c>
      <c r="J7">
        <v>0</v>
      </c>
      <c r="K7" s="311">
        <f t="shared" si="2"/>
        <v>0</v>
      </c>
      <c r="L7" s="312" t="e">
        <f t="shared" si="3"/>
        <v>#DIV/0!</v>
      </c>
      <c r="M7">
        <v>0</v>
      </c>
      <c r="N7">
        <v>0</v>
      </c>
      <c r="O7" s="311">
        <f t="shared" si="4"/>
        <v>0</v>
      </c>
      <c r="P7" s="312" t="e">
        <f t="shared" si="5"/>
        <v>#DIV/0!</v>
      </c>
      <c r="Q7">
        <v>0</v>
      </c>
      <c r="R7">
        <v>0</v>
      </c>
      <c r="S7" s="311">
        <f t="shared" si="6"/>
        <v>0</v>
      </c>
      <c r="T7" s="312" t="e">
        <f t="shared" si="7"/>
        <v>#DIV/0!</v>
      </c>
      <c r="U7" s="166"/>
    </row>
    <row r="8" spans="1:24" s="72" customFormat="1" ht="12.75">
      <c r="A8" t="s">
        <v>231</v>
      </c>
      <c r="B8" t="s">
        <v>382</v>
      </c>
      <c r="C8" t="s">
        <v>266</v>
      </c>
      <c r="D8" t="s">
        <v>267</v>
      </c>
      <c r="E8">
        <v>20000</v>
      </c>
      <c r="F8">
        <v>20000</v>
      </c>
      <c r="G8" s="311">
        <f t="shared" si="0"/>
        <v>0</v>
      </c>
      <c r="H8" s="312">
        <f t="shared" si="1"/>
        <v>0</v>
      </c>
      <c r="I8">
        <v>2130.59</v>
      </c>
      <c r="J8">
        <v>2130.59</v>
      </c>
      <c r="K8" s="311">
        <f t="shared" si="2"/>
        <v>0</v>
      </c>
      <c r="L8" s="312">
        <f t="shared" si="3"/>
        <v>0</v>
      </c>
      <c r="M8">
        <v>0</v>
      </c>
      <c r="N8">
        <v>0</v>
      </c>
      <c r="O8" s="311">
        <f t="shared" si="4"/>
        <v>0</v>
      </c>
      <c r="P8" s="312" t="e">
        <f t="shared" si="5"/>
        <v>#DIV/0!</v>
      </c>
      <c r="Q8">
        <v>-18.47</v>
      </c>
      <c r="R8">
        <v>-18.47</v>
      </c>
      <c r="S8" s="311">
        <f t="shared" si="6"/>
        <v>0</v>
      </c>
      <c r="T8" s="312">
        <f t="shared" si="7"/>
        <v>0</v>
      </c>
      <c r="U8" s="166"/>
    </row>
    <row r="9" spans="1:24" s="72" customFormat="1" ht="12.75">
      <c r="A9" t="s">
        <v>231</v>
      </c>
      <c r="B9" t="s">
        <v>382</v>
      </c>
      <c r="C9" t="s">
        <v>274</v>
      </c>
      <c r="D9" t="s">
        <v>275</v>
      </c>
      <c r="E9">
        <v>3400</v>
      </c>
      <c r="F9">
        <v>3400</v>
      </c>
      <c r="G9" s="311">
        <f t="shared" si="0"/>
        <v>0</v>
      </c>
      <c r="H9" s="312">
        <f t="shared" si="1"/>
        <v>0</v>
      </c>
      <c r="I9">
        <v>1811</v>
      </c>
      <c r="J9">
        <v>1811</v>
      </c>
      <c r="K9" s="311">
        <f t="shared" si="2"/>
        <v>0</v>
      </c>
      <c r="L9" s="312">
        <f t="shared" si="3"/>
        <v>0</v>
      </c>
      <c r="M9">
        <v>0</v>
      </c>
      <c r="N9">
        <v>0</v>
      </c>
      <c r="O9" s="311">
        <f t="shared" si="4"/>
        <v>0</v>
      </c>
      <c r="P9" s="312" t="e">
        <f t="shared" si="5"/>
        <v>#DIV/0!</v>
      </c>
      <c r="Q9">
        <v>-15.7</v>
      </c>
      <c r="R9">
        <v>-15.7</v>
      </c>
      <c r="S9" s="311">
        <f t="shared" si="6"/>
        <v>0</v>
      </c>
      <c r="T9" s="312">
        <f t="shared" si="7"/>
        <v>0</v>
      </c>
      <c r="U9" s="166"/>
    </row>
    <row r="10" spans="1:24" s="72" customFormat="1" ht="12.75">
      <c r="A10" t="s">
        <v>231</v>
      </c>
      <c r="B10" t="s">
        <v>382</v>
      </c>
      <c r="C10" t="s">
        <v>276</v>
      </c>
      <c r="D10" t="s">
        <v>277</v>
      </c>
      <c r="E10">
        <v>5400</v>
      </c>
      <c r="F10">
        <v>5400</v>
      </c>
      <c r="G10" s="311">
        <f t="shared" si="0"/>
        <v>0</v>
      </c>
      <c r="H10" s="312">
        <f t="shared" si="1"/>
        <v>0</v>
      </c>
      <c r="I10">
        <v>479.38</v>
      </c>
      <c r="J10">
        <v>479.38</v>
      </c>
      <c r="K10" s="311">
        <f t="shared" si="2"/>
        <v>0</v>
      </c>
      <c r="L10" s="312">
        <f t="shared" si="3"/>
        <v>0</v>
      </c>
      <c r="M10">
        <v>0</v>
      </c>
      <c r="N10">
        <v>0</v>
      </c>
      <c r="O10" s="311">
        <f t="shared" si="4"/>
        <v>0</v>
      </c>
      <c r="P10" s="312" t="e">
        <f t="shared" si="5"/>
        <v>#DIV/0!</v>
      </c>
      <c r="Q10">
        <v>-4.1500000000000004</v>
      </c>
      <c r="R10">
        <v>-4.1500000000000004</v>
      </c>
      <c r="S10" s="311">
        <f t="shared" si="6"/>
        <v>0</v>
      </c>
      <c r="T10" s="312">
        <f t="shared" si="7"/>
        <v>0</v>
      </c>
      <c r="U10" s="166"/>
    </row>
    <row r="11" spans="1:24" s="72" customFormat="1" ht="12.75">
      <c r="A11" t="s">
        <v>231</v>
      </c>
      <c r="B11" t="s">
        <v>382</v>
      </c>
      <c r="C11" t="s">
        <v>278</v>
      </c>
      <c r="D11" t="s">
        <v>279</v>
      </c>
      <c r="E11">
        <v>4000</v>
      </c>
      <c r="F11">
        <v>4000</v>
      </c>
      <c r="G11" s="311">
        <f t="shared" si="0"/>
        <v>0</v>
      </c>
      <c r="H11" s="312">
        <f t="shared" si="1"/>
        <v>0</v>
      </c>
      <c r="I11">
        <v>1597.94</v>
      </c>
      <c r="J11">
        <v>1597.94</v>
      </c>
      <c r="K11" s="311">
        <f t="shared" si="2"/>
        <v>0</v>
      </c>
      <c r="L11" s="312">
        <f t="shared" si="3"/>
        <v>0</v>
      </c>
      <c r="M11">
        <v>0</v>
      </c>
      <c r="N11">
        <v>0</v>
      </c>
      <c r="O11" s="311">
        <f t="shared" si="4"/>
        <v>0</v>
      </c>
      <c r="P11" s="312" t="e">
        <f t="shared" si="5"/>
        <v>#DIV/0!</v>
      </c>
      <c r="Q11">
        <v>-13.85</v>
      </c>
      <c r="R11">
        <v>-13.85</v>
      </c>
      <c r="S11" s="311">
        <f t="shared" si="6"/>
        <v>0</v>
      </c>
      <c r="T11" s="312">
        <f t="shared" si="7"/>
        <v>0</v>
      </c>
      <c r="U11" s="166"/>
    </row>
    <row r="12" spans="1:24" s="72" customFormat="1" ht="12.75">
      <c r="A12" t="s">
        <v>231</v>
      </c>
      <c r="B12" t="s">
        <v>382</v>
      </c>
      <c r="C12" t="s">
        <v>280</v>
      </c>
      <c r="D12" t="s">
        <v>281</v>
      </c>
      <c r="E12">
        <v>30600</v>
      </c>
      <c r="F12">
        <v>30600</v>
      </c>
      <c r="G12" s="311">
        <f t="shared" si="0"/>
        <v>0</v>
      </c>
      <c r="H12" s="312">
        <f t="shared" si="1"/>
        <v>0</v>
      </c>
      <c r="I12">
        <v>2444.85</v>
      </c>
      <c r="J12">
        <v>2444.85</v>
      </c>
      <c r="K12" s="311">
        <f t="shared" si="2"/>
        <v>0</v>
      </c>
      <c r="L12" s="312">
        <f t="shared" si="3"/>
        <v>0</v>
      </c>
      <c r="M12">
        <v>0</v>
      </c>
      <c r="N12">
        <v>0</v>
      </c>
      <c r="O12" s="311">
        <f t="shared" si="4"/>
        <v>0</v>
      </c>
      <c r="P12" s="312" t="e">
        <f t="shared" si="5"/>
        <v>#DIV/0!</v>
      </c>
      <c r="Q12">
        <v>-21.19</v>
      </c>
      <c r="R12">
        <v>-21.19</v>
      </c>
      <c r="S12" s="311">
        <f t="shared" si="6"/>
        <v>0</v>
      </c>
      <c r="T12" s="312">
        <f t="shared" si="7"/>
        <v>0</v>
      </c>
      <c r="U12" s="166"/>
    </row>
    <row r="13" spans="1:24" s="72" customFormat="1" ht="12.75">
      <c r="A13" t="s">
        <v>231</v>
      </c>
      <c r="B13" t="s">
        <v>382</v>
      </c>
      <c r="C13" t="s">
        <v>282</v>
      </c>
      <c r="D13" t="s">
        <v>283</v>
      </c>
      <c r="E13">
        <v>12900</v>
      </c>
      <c r="F13">
        <v>12900</v>
      </c>
      <c r="G13" s="311">
        <f t="shared" si="0"/>
        <v>0</v>
      </c>
      <c r="H13" s="312">
        <f t="shared" si="1"/>
        <v>0</v>
      </c>
      <c r="I13">
        <v>3092.01</v>
      </c>
      <c r="J13">
        <v>3092.01</v>
      </c>
      <c r="K13" s="311">
        <f t="shared" si="2"/>
        <v>0</v>
      </c>
      <c r="L13" s="312">
        <f t="shared" si="3"/>
        <v>0</v>
      </c>
      <c r="M13">
        <v>0</v>
      </c>
      <c r="N13">
        <v>0</v>
      </c>
      <c r="O13" s="311">
        <f t="shared" si="4"/>
        <v>0</v>
      </c>
      <c r="P13" s="312" t="e">
        <f t="shared" si="5"/>
        <v>#DIV/0!</v>
      </c>
      <c r="Q13">
        <v>-26.8</v>
      </c>
      <c r="R13">
        <v>-26.8</v>
      </c>
      <c r="S13" s="311">
        <f t="shared" si="6"/>
        <v>0</v>
      </c>
      <c r="T13" s="312">
        <f t="shared" si="7"/>
        <v>0</v>
      </c>
      <c r="U13" s="166"/>
    </row>
    <row r="14" spans="1:24" s="72" customFormat="1" ht="12.75">
      <c r="A14" t="s">
        <v>231</v>
      </c>
      <c r="B14" t="s">
        <v>382</v>
      </c>
      <c r="C14" t="s">
        <v>288</v>
      </c>
      <c r="D14" t="s">
        <v>289</v>
      </c>
      <c r="E14">
        <v>10400</v>
      </c>
      <c r="F14">
        <v>10400</v>
      </c>
      <c r="G14" s="311">
        <f t="shared" si="0"/>
        <v>0</v>
      </c>
      <c r="H14" s="312">
        <f t="shared" si="1"/>
        <v>0</v>
      </c>
      <c r="I14">
        <v>6647.43</v>
      </c>
      <c r="J14">
        <v>6647.43</v>
      </c>
      <c r="K14" s="311">
        <f t="shared" si="2"/>
        <v>0</v>
      </c>
      <c r="L14" s="312">
        <f t="shared" si="3"/>
        <v>0</v>
      </c>
      <c r="M14">
        <v>0</v>
      </c>
      <c r="N14">
        <v>0</v>
      </c>
      <c r="O14" s="311">
        <f t="shared" si="4"/>
        <v>0</v>
      </c>
      <c r="P14" s="312" t="e">
        <f t="shared" si="5"/>
        <v>#DIV/0!</v>
      </c>
      <c r="Q14">
        <v>-57.62</v>
      </c>
      <c r="R14">
        <v>-57.62</v>
      </c>
      <c r="S14" s="311">
        <f t="shared" si="6"/>
        <v>0</v>
      </c>
      <c r="T14" s="312">
        <f t="shared" si="7"/>
        <v>0</v>
      </c>
      <c r="U14" s="166"/>
    </row>
    <row r="15" spans="1:24" s="72" customFormat="1" ht="12.75">
      <c r="A15" t="s">
        <v>231</v>
      </c>
      <c r="B15" t="s">
        <v>382</v>
      </c>
      <c r="C15" t="s">
        <v>290</v>
      </c>
      <c r="D15" t="s">
        <v>291</v>
      </c>
      <c r="E15">
        <v>3000</v>
      </c>
      <c r="F15">
        <v>3000</v>
      </c>
      <c r="G15" s="311">
        <f t="shared" si="0"/>
        <v>0</v>
      </c>
      <c r="H15" s="312">
        <f t="shared" si="1"/>
        <v>0</v>
      </c>
      <c r="I15">
        <v>1597.94</v>
      </c>
      <c r="J15">
        <v>1597.94</v>
      </c>
      <c r="K15" s="311">
        <f t="shared" si="2"/>
        <v>0</v>
      </c>
      <c r="L15" s="312">
        <f t="shared" si="3"/>
        <v>0</v>
      </c>
      <c r="M15">
        <v>0</v>
      </c>
      <c r="N15">
        <v>0</v>
      </c>
      <c r="O15" s="311">
        <f t="shared" si="4"/>
        <v>0</v>
      </c>
      <c r="P15" s="312" t="e">
        <f t="shared" si="5"/>
        <v>#DIV/0!</v>
      </c>
      <c r="Q15">
        <v>-13.85</v>
      </c>
      <c r="R15">
        <v>-13.85</v>
      </c>
      <c r="S15" s="311">
        <f t="shared" ref="S15:S24" si="8">Q15-R15</f>
        <v>0</v>
      </c>
      <c r="T15" s="312">
        <f t="shared" ref="T15:T24" si="9">ROUND(S15/Q15,10)</f>
        <v>0</v>
      </c>
      <c r="U15" s="166"/>
    </row>
    <row r="16" spans="1:24" s="72" customFormat="1" ht="12.75">
      <c r="A16" t="s">
        <v>231</v>
      </c>
      <c r="B16" t="s">
        <v>383</v>
      </c>
      <c r="C16" t="s">
        <v>294</v>
      </c>
      <c r="D16" t="s">
        <v>295</v>
      </c>
      <c r="E16">
        <v>24600</v>
      </c>
      <c r="F16">
        <v>24600</v>
      </c>
      <c r="G16" s="311">
        <f t="shared" si="0"/>
        <v>0</v>
      </c>
      <c r="H16" s="312">
        <f t="shared" si="1"/>
        <v>0</v>
      </c>
      <c r="I16">
        <v>0</v>
      </c>
      <c r="J16">
        <v>0</v>
      </c>
      <c r="K16" s="311">
        <f t="shared" si="2"/>
        <v>0</v>
      </c>
      <c r="L16" s="312" t="e">
        <f t="shared" si="3"/>
        <v>#DIV/0!</v>
      </c>
      <c r="M16">
        <v>0</v>
      </c>
      <c r="N16">
        <v>0</v>
      </c>
      <c r="O16" s="311">
        <f t="shared" si="4"/>
        <v>0</v>
      </c>
      <c r="P16" s="312" t="e">
        <f t="shared" si="5"/>
        <v>#DIV/0!</v>
      </c>
      <c r="Q16">
        <v>0</v>
      </c>
      <c r="R16">
        <v>0</v>
      </c>
      <c r="S16" s="311">
        <f t="shared" si="8"/>
        <v>0</v>
      </c>
      <c r="T16" s="312" t="e">
        <f t="shared" si="9"/>
        <v>#DIV/0!</v>
      </c>
      <c r="U16" s="166"/>
    </row>
    <row r="17" spans="1:21" s="72" customFormat="1" ht="12.75">
      <c r="A17" t="s">
        <v>231</v>
      </c>
      <c r="B17" t="s">
        <v>383</v>
      </c>
      <c r="C17" t="s">
        <v>294</v>
      </c>
      <c r="D17" t="s">
        <v>295</v>
      </c>
      <c r="E17">
        <v>24600</v>
      </c>
      <c r="F17">
        <v>24600</v>
      </c>
      <c r="G17" s="311">
        <f t="shared" si="0"/>
        <v>0</v>
      </c>
      <c r="H17" s="312">
        <f t="shared" si="1"/>
        <v>0</v>
      </c>
      <c r="I17">
        <v>0</v>
      </c>
      <c r="J17">
        <v>0</v>
      </c>
      <c r="K17" s="311">
        <f t="shared" si="2"/>
        <v>0</v>
      </c>
      <c r="L17" s="312" t="e">
        <f t="shared" si="3"/>
        <v>#DIV/0!</v>
      </c>
      <c r="M17">
        <v>0</v>
      </c>
      <c r="N17">
        <v>0</v>
      </c>
      <c r="O17" s="311">
        <f t="shared" si="4"/>
        <v>0</v>
      </c>
      <c r="P17" s="312" t="e">
        <f t="shared" si="5"/>
        <v>#DIV/0!</v>
      </c>
      <c r="Q17">
        <v>0</v>
      </c>
      <c r="R17">
        <v>0</v>
      </c>
      <c r="S17" s="311">
        <f t="shared" si="8"/>
        <v>0</v>
      </c>
      <c r="T17" s="312" t="e">
        <f t="shared" si="9"/>
        <v>#DIV/0!</v>
      </c>
      <c r="U17" s="166"/>
    </row>
    <row r="18" spans="1:21" s="72" customFormat="1" ht="12.75">
      <c r="A18" t="s">
        <v>231</v>
      </c>
      <c r="B18" t="s">
        <v>383</v>
      </c>
      <c r="C18" t="s">
        <v>300</v>
      </c>
      <c r="D18" t="s">
        <v>301</v>
      </c>
      <c r="E18">
        <v>3900</v>
      </c>
      <c r="F18">
        <v>3900</v>
      </c>
      <c r="G18" s="311">
        <f t="shared" si="0"/>
        <v>0</v>
      </c>
      <c r="H18" s="312">
        <f t="shared" si="1"/>
        <v>0</v>
      </c>
      <c r="I18">
        <v>0</v>
      </c>
      <c r="J18">
        <v>0</v>
      </c>
      <c r="K18" s="311">
        <f t="shared" si="2"/>
        <v>0</v>
      </c>
      <c r="L18" s="312" t="e">
        <f t="shared" si="3"/>
        <v>#DIV/0!</v>
      </c>
      <c r="M18">
        <v>0</v>
      </c>
      <c r="N18">
        <v>0</v>
      </c>
      <c r="O18" s="311">
        <f t="shared" si="4"/>
        <v>0</v>
      </c>
      <c r="P18" s="312" t="e">
        <f t="shared" si="5"/>
        <v>#DIV/0!</v>
      </c>
      <c r="Q18">
        <v>0</v>
      </c>
      <c r="R18">
        <v>0</v>
      </c>
      <c r="S18" s="311">
        <f t="shared" si="8"/>
        <v>0</v>
      </c>
      <c r="T18" s="312" t="e">
        <f t="shared" si="9"/>
        <v>#DIV/0!</v>
      </c>
      <c r="U18" s="166"/>
    </row>
    <row r="19" spans="1:21" s="72" customFormat="1" ht="12.75">
      <c r="A19" t="s">
        <v>231</v>
      </c>
      <c r="B19" t="s">
        <v>383</v>
      </c>
      <c r="C19" t="s">
        <v>306</v>
      </c>
      <c r="D19" t="s">
        <v>307</v>
      </c>
      <c r="E19">
        <v>12300</v>
      </c>
      <c r="F19">
        <v>12300</v>
      </c>
      <c r="G19" s="311">
        <f t="shared" si="0"/>
        <v>0</v>
      </c>
      <c r="H19" s="312">
        <f t="shared" si="1"/>
        <v>0</v>
      </c>
      <c r="I19">
        <v>3025.8</v>
      </c>
      <c r="J19">
        <v>3025.8</v>
      </c>
      <c r="K19" s="311">
        <f t="shared" si="2"/>
        <v>0</v>
      </c>
      <c r="L19" s="312">
        <f t="shared" si="3"/>
        <v>0</v>
      </c>
      <c r="M19">
        <v>0</v>
      </c>
      <c r="N19">
        <v>0</v>
      </c>
      <c r="O19" s="311">
        <f t="shared" si="4"/>
        <v>0</v>
      </c>
      <c r="P19" s="312" t="e">
        <f t="shared" si="5"/>
        <v>#DIV/0!</v>
      </c>
      <c r="Q19">
        <v>0</v>
      </c>
      <c r="R19">
        <v>0</v>
      </c>
      <c r="S19" s="311">
        <f t="shared" si="8"/>
        <v>0</v>
      </c>
      <c r="T19" s="312" t="e">
        <f t="shared" si="9"/>
        <v>#DIV/0!</v>
      </c>
      <c r="U19" s="166"/>
    </row>
    <row r="20" spans="1:21" s="72" customFormat="1" ht="12.75">
      <c r="A20" t="s">
        <v>231</v>
      </c>
      <c r="B20" t="s">
        <v>383</v>
      </c>
      <c r="C20" t="s">
        <v>308</v>
      </c>
      <c r="D20" t="s">
        <v>309</v>
      </c>
      <c r="E20">
        <v>16971</v>
      </c>
      <c r="F20">
        <v>16971</v>
      </c>
      <c r="G20" s="311">
        <f t="shared" si="0"/>
        <v>0</v>
      </c>
      <c r="H20" s="312">
        <f t="shared" si="1"/>
        <v>0</v>
      </c>
      <c r="I20">
        <v>2714.32</v>
      </c>
      <c r="J20">
        <v>2714.32</v>
      </c>
      <c r="K20" s="311">
        <f t="shared" ref="K20:K24" si="10">I20-J20</f>
        <v>0</v>
      </c>
      <c r="L20" s="312">
        <f t="shared" ref="L20:L24" si="11">ROUND(K20/I20,10)</f>
        <v>0</v>
      </c>
      <c r="M20">
        <v>0</v>
      </c>
      <c r="N20">
        <v>0</v>
      </c>
      <c r="O20" s="311">
        <f t="shared" ref="O20:O24" si="12">M20-N20</f>
        <v>0</v>
      </c>
      <c r="P20" s="312" t="e">
        <f t="shared" ref="P20:P24" si="13">ROUND(O20/M20,10)</f>
        <v>#DIV/0!</v>
      </c>
      <c r="Q20">
        <v>0</v>
      </c>
      <c r="R20">
        <v>0</v>
      </c>
      <c r="S20" s="311">
        <f t="shared" si="8"/>
        <v>0</v>
      </c>
      <c r="T20" s="312" t="e">
        <f t="shared" si="9"/>
        <v>#DIV/0!</v>
      </c>
      <c r="U20" s="166"/>
    </row>
    <row r="21" spans="1:21" s="72" customFormat="1" ht="12.75">
      <c r="A21" t="s">
        <v>231</v>
      </c>
      <c r="B21" t="s">
        <v>384</v>
      </c>
      <c r="C21" t="s">
        <v>310</v>
      </c>
      <c r="D21" t="s">
        <v>311</v>
      </c>
      <c r="E21">
        <v>1381</v>
      </c>
      <c r="F21">
        <v>1381</v>
      </c>
      <c r="G21" s="311">
        <f t="shared" ref="G21:G24" si="14">E21-F21</f>
        <v>0</v>
      </c>
      <c r="H21" s="312">
        <f t="shared" ref="H21:H24" si="15">ROUND(G21/E21,10)</f>
        <v>0</v>
      </c>
      <c r="I21">
        <v>0</v>
      </c>
      <c r="J21">
        <v>0</v>
      </c>
      <c r="K21" s="311">
        <f t="shared" si="10"/>
        <v>0</v>
      </c>
      <c r="L21" s="312" t="e">
        <f t="shared" si="11"/>
        <v>#DIV/0!</v>
      </c>
      <c r="M21">
        <v>0</v>
      </c>
      <c r="N21">
        <v>0</v>
      </c>
      <c r="O21" s="311">
        <f t="shared" si="12"/>
        <v>0</v>
      </c>
      <c r="P21" s="312" t="e">
        <f t="shared" si="13"/>
        <v>#DIV/0!</v>
      </c>
      <c r="Q21">
        <v>0</v>
      </c>
      <c r="R21">
        <v>0</v>
      </c>
      <c r="S21" s="311">
        <f t="shared" si="8"/>
        <v>0</v>
      </c>
      <c r="T21" s="312" t="e">
        <f t="shared" si="9"/>
        <v>#DIV/0!</v>
      </c>
      <c r="U21" s="166"/>
    </row>
    <row r="22" spans="1:21" s="72" customFormat="1" ht="12.75">
      <c r="A22" t="s">
        <v>231</v>
      </c>
      <c r="B22" t="s">
        <v>382</v>
      </c>
      <c r="C22" t="s">
        <v>324</v>
      </c>
      <c r="D22" t="s">
        <v>325</v>
      </c>
      <c r="E22">
        <v>9000</v>
      </c>
      <c r="F22">
        <v>9000</v>
      </c>
      <c r="G22" s="311">
        <f t="shared" si="14"/>
        <v>0</v>
      </c>
      <c r="H22" s="312">
        <f t="shared" si="15"/>
        <v>0</v>
      </c>
      <c r="I22">
        <v>2396.91</v>
      </c>
      <c r="J22">
        <v>2396.91</v>
      </c>
      <c r="K22" s="311">
        <f t="shared" si="10"/>
        <v>0</v>
      </c>
      <c r="L22" s="312">
        <f t="shared" si="11"/>
        <v>0</v>
      </c>
      <c r="M22">
        <v>0</v>
      </c>
      <c r="N22">
        <v>0</v>
      </c>
      <c r="O22" s="311">
        <f t="shared" si="12"/>
        <v>0</v>
      </c>
      <c r="P22" s="312" t="e">
        <f t="shared" si="13"/>
        <v>#DIV/0!</v>
      </c>
      <c r="Q22">
        <v>-20.78</v>
      </c>
      <c r="R22">
        <v>-20.78</v>
      </c>
      <c r="S22" s="311">
        <f t="shared" si="8"/>
        <v>0</v>
      </c>
      <c r="T22" s="312">
        <f t="shared" si="9"/>
        <v>0</v>
      </c>
      <c r="U22" s="166"/>
    </row>
    <row r="23" spans="1:21" s="220" customFormat="1" ht="12.75">
      <c r="A23" t="s">
        <v>231</v>
      </c>
      <c r="B23" t="s">
        <v>381</v>
      </c>
      <c r="C23" t="s">
        <v>332</v>
      </c>
      <c r="D23" t="s">
        <v>333</v>
      </c>
      <c r="E23">
        <v>2852</v>
      </c>
      <c r="F23">
        <v>2852</v>
      </c>
      <c r="G23" s="311">
        <f t="shared" si="14"/>
        <v>0</v>
      </c>
      <c r="H23" s="312">
        <f t="shared" si="15"/>
        <v>0</v>
      </c>
      <c r="I23">
        <v>0</v>
      </c>
      <c r="J23">
        <v>0</v>
      </c>
      <c r="K23" s="311">
        <f t="shared" si="10"/>
        <v>0</v>
      </c>
      <c r="L23" s="312" t="e">
        <f t="shared" si="11"/>
        <v>#DIV/0!</v>
      </c>
      <c r="M23">
        <v>0</v>
      </c>
      <c r="N23">
        <v>0</v>
      </c>
      <c r="O23" s="311">
        <f t="shared" si="12"/>
        <v>0</v>
      </c>
      <c r="P23" s="312" t="e">
        <f t="shared" si="13"/>
        <v>#DIV/0!</v>
      </c>
      <c r="Q23">
        <v>0</v>
      </c>
      <c r="R23">
        <v>0</v>
      </c>
      <c r="S23" s="311">
        <f t="shared" si="8"/>
        <v>0</v>
      </c>
      <c r="T23" s="312" t="e">
        <f t="shared" si="9"/>
        <v>#DIV/0!</v>
      </c>
      <c r="U23" s="217"/>
    </row>
    <row r="24" spans="1:21" s="220" customFormat="1" ht="12.75">
      <c r="A24" t="s">
        <v>231</v>
      </c>
      <c r="B24" t="s">
        <v>380</v>
      </c>
      <c r="C24" t="s">
        <v>250</v>
      </c>
      <c r="D24" t="s">
        <v>251</v>
      </c>
      <c r="E24">
        <v>35474</v>
      </c>
      <c r="F24">
        <v>35474</v>
      </c>
      <c r="G24" s="311">
        <f t="shared" si="14"/>
        <v>0</v>
      </c>
      <c r="H24" s="312">
        <f t="shared" si="15"/>
        <v>0</v>
      </c>
      <c r="I24">
        <v>4121.91</v>
      </c>
      <c r="J24">
        <v>4121.91</v>
      </c>
      <c r="K24" s="311">
        <f t="shared" si="10"/>
        <v>0</v>
      </c>
      <c r="L24" s="312">
        <f t="shared" si="11"/>
        <v>0</v>
      </c>
      <c r="M24">
        <v>0</v>
      </c>
      <c r="N24">
        <v>0</v>
      </c>
      <c r="O24" s="311">
        <f t="shared" si="12"/>
        <v>0</v>
      </c>
      <c r="P24" s="312" t="e">
        <f t="shared" si="13"/>
        <v>#DIV/0!</v>
      </c>
      <c r="Q24">
        <v>23.57</v>
      </c>
      <c r="R24">
        <v>23.57</v>
      </c>
      <c r="S24" s="311">
        <f t="shared" si="8"/>
        <v>0</v>
      </c>
      <c r="T24" s="312">
        <f t="shared" si="9"/>
        <v>0</v>
      </c>
      <c r="U24" s="217"/>
    </row>
    <row r="25" spans="1:21" s="168" customFormat="1" ht="12.75">
      <c r="A25" s="182" t="s">
        <v>161</v>
      </c>
      <c r="B25" s="190"/>
      <c r="C25" s="190"/>
      <c r="D25" s="190"/>
      <c r="E25" s="192"/>
      <c r="F25" s="291"/>
      <c r="G25" s="170"/>
      <c r="H25" s="170"/>
      <c r="I25" s="175"/>
      <c r="J25" s="169"/>
      <c r="K25" s="170"/>
      <c r="L25" s="170"/>
      <c r="M25" s="175"/>
      <c r="N25" s="169"/>
      <c r="O25" s="170"/>
      <c r="P25" s="170"/>
      <c r="Q25" s="175"/>
      <c r="R25" s="169"/>
      <c r="S25" s="170"/>
      <c r="T25" s="170"/>
      <c r="U25" s="169"/>
    </row>
    <row r="26" spans="1:21" s="71" customFormat="1">
      <c r="A26" s="119"/>
      <c r="B26" s="118"/>
      <c r="C26" s="121"/>
      <c r="D26" s="120"/>
      <c r="E26" s="218"/>
      <c r="F26" s="291"/>
      <c r="G26" s="164"/>
      <c r="H26" s="164"/>
      <c r="I26" s="175"/>
      <c r="J26" s="164"/>
      <c r="K26" s="164"/>
      <c r="L26" s="164"/>
      <c r="M26" s="175"/>
      <c r="N26" s="164"/>
      <c r="O26" s="164"/>
      <c r="P26" s="164"/>
      <c r="Q26" s="175"/>
      <c r="R26" s="164"/>
      <c r="S26" s="164"/>
      <c r="T26" s="164"/>
      <c r="U26" s="65"/>
    </row>
    <row r="27" spans="1:21" s="72" customFormat="1">
      <c r="A27" s="119"/>
      <c r="B27" s="118"/>
      <c r="C27" s="121"/>
      <c r="D27" s="120"/>
      <c r="E27" s="219">
        <f>SUM(E2:E26)</f>
        <v>282187</v>
      </c>
      <c r="F27" s="292">
        <f>SUM(F2:F26)</f>
        <v>282187</v>
      </c>
      <c r="G27" s="177">
        <f>SUM(G2:G26)</f>
        <v>0</v>
      </c>
      <c r="H27" s="312">
        <f>ROUND(G27/E27,10)</f>
        <v>0</v>
      </c>
      <c r="I27" s="176">
        <f>SUM(I2:I26)</f>
        <v>42025.91</v>
      </c>
      <c r="J27" s="177">
        <f>SUM(J2:J26)</f>
        <v>42025.91</v>
      </c>
      <c r="K27" s="177">
        <f>SUM(K2:K26)</f>
        <v>0</v>
      </c>
      <c r="L27" s="296">
        <f>ROUND(K27/I27,10)</f>
        <v>0</v>
      </c>
      <c r="M27" s="176">
        <f>SUM(M2:M26)</f>
        <v>459.71</v>
      </c>
      <c r="N27" s="177">
        <f>SUM(N2:N26)</f>
        <v>459.71</v>
      </c>
      <c r="O27" s="177">
        <f>SUM(O2:O26)</f>
        <v>0</v>
      </c>
      <c r="P27" s="296">
        <f>ROUND(O27/M27,10)</f>
        <v>0</v>
      </c>
      <c r="Q27" s="176">
        <f>SUM(Q2:Q26)</f>
        <v>-157.13999999999999</v>
      </c>
      <c r="R27" s="177">
        <f>SUM(R2:R26)</f>
        <v>-157.13999999999999</v>
      </c>
      <c r="S27" s="177">
        <f t="shared" ref="S27" si="16">SUM(S2:S26)</f>
        <v>0</v>
      </c>
      <c r="T27" s="296">
        <f>ROUND(S27/Q27,10)</f>
        <v>0</v>
      </c>
      <c r="U27" s="177">
        <f>SUM(U2:U26)</f>
        <v>0</v>
      </c>
    </row>
    <row r="28" spans="1:21">
      <c r="A28" s="119"/>
      <c r="B28" s="118"/>
      <c r="C28" s="121"/>
      <c r="D28" s="120"/>
      <c r="E28" s="120"/>
      <c r="F28" s="293"/>
      <c r="G28" s="171"/>
      <c r="H28" s="171"/>
      <c r="I28" s="172"/>
      <c r="J28" s="118"/>
      <c r="K28" s="118"/>
      <c r="L28" s="118"/>
      <c r="M28" s="172"/>
      <c r="N28" s="172"/>
      <c r="O28" s="172"/>
      <c r="P28" s="172"/>
      <c r="Q28" s="172"/>
      <c r="R28" s="172"/>
      <c r="S28" s="172"/>
      <c r="T28" s="172"/>
      <c r="U28" s="172"/>
    </row>
    <row r="29" spans="1:21">
      <c r="A29" s="119"/>
      <c r="B29" s="118"/>
      <c r="C29" s="121"/>
      <c r="D29" s="120"/>
      <c r="E29" s="120"/>
      <c r="F29" s="293"/>
      <c r="G29" s="171"/>
      <c r="H29" s="171"/>
      <c r="I29" s="172"/>
      <c r="J29" s="118"/>
      <c r="K29" s="118"/>
      <c r="L29" s="118"/>
      <c r="M29" s="172"/>
      <c r="N29" s="172"/>
      <c r="O29" s="172"/>
      <c r="P29" s="172"/>
      <c r="Q29" s="172"/>
      <c r="R29" s="172"/>
      <c r="S29" s="172"/>
      <c r="T29" s="172"/>
      <c r="U29" s="172"/>
    </row>
    <row r="31" spans="1:21">
      <c r="A31" s="75"/>
      <c r="C31" s="76"/>
      <c r="Q31" s="73"/>
    </row>
    <row r="33" spans="3:3">
      <c r="C33" s="18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9"/>
  <sheetViews>
    <sheetView zoomScaleNormal="100" workbookViewId="0">
      <selection activeCell="C6" sqref="C6"/>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288"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169</v>
      </c>
      <c r="B1" s="2" t="s">
        <v>182</v>
      </c>
      <c r="C1" s="2" t="s">
        <v>150</v>
      </c>
      <c r="D1" s="3" t="s">
        <v>176</v>
      </c>
      <c r="E1" s="283" t="s">
        <v>177</v>
      </c>
      <c r="F1" s="3" t="s">
        <v>116</v>
      </c>
      <c r="G1" s="167" t="s">
        <v>175</v>
      </c>
      <c r="H1" s="66" t="s">
        <v>160</v>
      </c>
    </row>
    <row r="2" spans="1:8" s="57" customFormat="1" ht="25.5" customHeight="1">
      <c r="A2" s="2" t="s">
        <v>231</v>
      </c>
      <c r="B2" t="s">
        <v>364</v>
      </c>
      <c r="C2" t="s">
        <v>365</v>
      </c>
      <c r="D2" s="57">
        <v>369.75</v>
      </c>
      <c r="E2">
        <v>369.75</v>
      </c>
      <c r="F2" s="289">
        <f>D2-E2</f>
        <v>0</v>
      </c>
      <c r="G2" s="297">
        <f>ROUND(F2/D2,10)</f>
        <v>0</v>
      </c>
      <c r="H2" s="66"/>
    </row>
    <row r="3" spans="1:8" s="57" customFormat="1" ht="25.5" customHeight="1">
      <c r="A3" s="2"/>
      <c r="B3" s="2"/>
      <c r="C3" s="2"/>
      <c r="D3" s="3"/>
      <c r="E3" s="283"/>
      <c r="F3" s="3"/>
      <c r="G3" s="3"/>
      <c r="H3" s="66"/>
    </row>
    <row r="4" spans="1:8" s="57" customFormat="1" ht="19.5" customHeight="1">
      <c r="A4" s="67"/>
      <c r="B4" s="59"/>
      <c r="D4" s="60"/>
      <c r="E4" s="284"/>
      <c r="F4" s="60"/>
      <c r="G4" s="60"/>
      <c r="H4" s="2"/>
    </row>
    <row r="5" spans="1:8" s="57" customFormat="1" ht="11.25" customHeight="1">
      <c r="D5" s="68"/>
      <c r="E5" s="285"/>
      <c r="F5" s="68"/>
      <c r="G5" s="68"/>
    </row>
    <row r="6" spans="1:8" s="57" customFormat="1" ht="19.5" customHeight="1" thickBot="1">
      <c r="C6" s="4" t="s">
        <v>168</v>
      </c>
      <c r="D6" s="5">
        <f>SUM(D2:D5)</f>
        <v>369.75</v>
      </c>
      <c r="E6" s="286">
        <f>SUM(E2:E5)</f>
        <v>369.75</v>
      </c>
      <c r="F6" s="5">
        <f>SUM(F2:F5)</f>
        <v>0</v>
      </c>
      <c r="G6" s="298">
        <f>ROUND(F6/D6,10)</f>
        <v>0</v>
      </c>
    </row>
    <row r="7" spans="1:8" s="57" customFormat="1" ht="13.5" thickTop="1">
      <c r="E7" s="287"/>
    </row>
    <row r="8" spans="1:8" s="57" customFormat="1" ht="13.5" thickBot="1">
      <c r="E8" s="287"/>
    </row>
    <row r="9" spans="1:8" s="57" customFormat="1" ht="13.5" thickBot="1">
      <c r="A9" s="10" t="s">
        <v>183</v>
      </c>
      <c r="B9" s="10"/>
      <c r="C9" s="56"/>
      <c r="D9" s="69"/>
      <c r="E9" s="280"/>
      <c r="F9" s="56"/>
      <c r="G9" s="56"/>
      <c r="H9"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zoomScale="80" zoomScaleNormal="80" workbookViewId="0">
      <pane xSplit="2" ySplit="1" topLeftCell="C2" activePane="bottomRight" state="frozen"/>
      <selection pane="topRight" activeCell="C1" sqref="C1"/>
      <selection pane="bottomLeft" activeCell="A2" sqref="A2"/>
      <selection pane="bottomRight" activeCell="H33" sqref="H33"/>
    </sheetView>
  </sheetViews>
  <sheetFormatPr defaultColWidth="8.85546875" defaultRowHeight="12.75"/>
  <cols>
    <col min="1" max="1" width="14.42578125" style="56" customWidth="1"/>
    <col min="2" max="2" width="32.28515625" style="56" bestFit="1" customWidth="1"/>
    <col min="3" max="3" width="14" style="280" bestFit="1" customWidth="1"/>
    <col min="4" max="4" width="12.7109375" style="201" bestFit="1" customWidth="1"/>
    <col min="5" max="5" width="12.5703125" style="201"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6" t="s">
        <v>184</v>
      </c>
      <c r="D1" s="11" t="s">
        <v>185</v>
      </c>
      <c r="E1" s="11" t="s">
        <v>186</v>
      </c>
      <c r="F1" s="204" t="s">
        <v>187</v>
      </c>
      <c r="G1" s="210" t="s">
        <v>188</v>
      </c>
      <c r="H1" s="7" t="s">
        <v>189</v>
      </c>
      <c r="I1" s="8" t="s">
        <v>190</v>
      </c>
      <c r="J1" s="205" t="s">
        <v>191</v>
      </c>
      <c r="K1" s="205" t="s">
        <v>192</v>
      </c>
      <c r="L1" s="208" t="s">
        <v>193</v>
      </c>
      <c r="M1" s="210" t="s">
        <v>194</v>
      </c>
      <c r="N1" s="210" t="s">
        <v>195</v>
      </c>
      <c r="O1" s="210" t="s">
        <v>196</v>
      </c>
      <c r="P1" s="7" t="s">
        <v>197</v>
      </c>
      <c r="Q1" s="8" t="s">
        <v>190</v>
      </c>
      <c r="R1" s="7" t="s">
        <v>198</v>
      </c>
      <c r="S1" s="8" t="s">
        <v>190</v>
      </c>
      <c r="T1" s="7" t="s">
        <v>199</v>
      </c>
      <c r="U1" s="8" t="s">
        <v>190</v>
      </c>
      <c r="V1" s="8" t="s">
        <v>167</v>
      </c>
    </row>
    <row r="2" spans="1:22">
      <c r="A2" t="s">
        <v>308</v>
      </c>
      <c r="B2" t="s">
        <v>309</v>
      </c>
      <c r="C2">
        <v>16971</v>
      </c>
      <c r="D2" s="1">
        <v>43059</v>
      </c>
      <c r="E2" t="s">
        <v>383</v>
      </c>
      <c r="F2">
        <v>0</v>
      </c>
      <c r="G2">
        <v>0</v>
      </c>
      <c r="H2" s="221">
        <f t="shared" ref="H2:H17" si="0">F2-G2</f>
        <v>0</v>
      </c>
      <c r="I2" s="301" t="e">
        <f>ROUND(H2/F2,10)</f>
        <v>#DIV/0!</v>
      </c>
      <c r="J2">
        <v>0</v>
      </c>
      <c r="K2">
        <v>0</v>
      </c>
      <c r="L2">
        <v>0</v>
      </c>
      <c r="M2">
        <v>0</v>
      </c>
      <c r="N2">
        <v>0</v>
      </c>
      <c r="O2">
        <v>0</v>
      </c>
      <c r="P2" s="213">
        <f t="shared" ref="P2:P17" si="1">J2-N2</f>
        <v>0</v>
      </c>
      <c r="Q2" s="299" t="e">
        <f>ROUND(P2/J2,10)</f>
        <v>#DIV/0!</v>
      </c>
      <c r="R2" s="213">
        <f>K2-M2</f>
        <v>0</v>
      </c>
      <c r="S2" s="299" t="e">
        <f>ROUND(R2/K2,10)</f>
        <v>#DIV/0!</v>
      </c>
      <c r="T2" s="213">
        <f>L2-O2</f>
        <v>0</v>
      </c>
      <c r="U2" s="299" t="e">
        <f>ROUND(T2/L2,10)</f>
        <v>#DIV/0!</v>
      </c>
      <c r="V2" s="8"/>
    </row>
    <row r="3" spans="1:22">
      <c r="A3" t="s">
        <v>250</v>
      </c>
      <c r="B3" t="s">
        <v>251</v>
      </c>
      <c r="C3">
        <v>35474</v>
      </c>
      <c r="D3" s="1">
        <v>43069</v>
      </c>
      <c r="E3" t="s">
        <v>380</v>
      </c>
      <c r="F3">
        <v>0</v>
      </c>
      <c r="G3">
        <v>0</v>
      </c>
      <c r="H3" s="221">
        <f t="shared" si="0"/>
        <v>0</v>
      </c>
      <c r="I3" s="301" t="e">
        <f t="shared" ref="I3:I27" si="2">ROUND(H3/F3,10)</f>
        <v>#DIV/0!</v>
      </c>
      <c r="J3">
        <v>0</v>
      </c>
      <c r="K3">
        <v>0</v>
      </c>
      <c r="L3">
        <v>0</v>
      </c>
      <c r="M3">
        <v>0</v>
      </c>
      <c r="N3">
        <v>0</v>
      </c>
      <c r="O3">
        <v>0</v>
      </c>
      <c r="P3" s="213">
        <f t="shared" si="1"/>
        <v>0</v>
      </c>
      <c r="Q3" s="299" t="e">
        <f t="shared" ref="Q3:Q27" si="3">ROUND(P3/J3,10)</f>
        <v>#DIV/0!</v>
      </c>
      <c r="R3" s="213">
        <f t="shared" ref="R3:R25" si="4">K3-M3</f>
        <v>0</v>
      </c>
      <c r="S3" s="299" t="e">
        <f t="shared" ref="S3:S25" si="5">ROUND(R3/K3,10)</f>
        <v>#DIV/0!</v>
      </c>
      <c r="T3" s="213">
        <f t="shared" ref="T3:T25" si="6">L3-O3</f>
        <v>0</v>
      </c>
      <c r="U3" s="299" t="e">
        <f t="shared" ref="U3:U25" si="7">ROUND(T3/L3,10)</f>
        <v>#DIV/0!</v>
      </c>
      <c r="V3" s="8"/>
    </row>
    <row r="4" spans="1:22">
      <c r="A4" t="s">
        <v>252</v>
      </c>
      <c r="B4" t="s">
        <v>253</v>
      </c>
      <c r="C4">
        <v>1495</v>
      </c>
      <c r="D4" s="1">
        <v>42871</v>
      </c>
      <c r="E4" t="s">
        <v>381</v>
      </c>
      <c r="F4">
        <v>788.61</v>
      </c>
      <c r="G4">
        <v>788.61</v>
      </c>
      <c r="H4" s="221">
        <f t="shared" si="0"/>
        <v>0</v>
      </c>
      <c r="I4" s="301">
        <f t="shared" si="2"/>
        <v>0</v>
      </c>
      <c r="J4">
        <v>861.4</v>
      </c>
      <c r="K4">
        <v>861.4</v>
      </c>
      <c r="L4">
        <v>57.29</v>
      </c>
      <c r="M4">
        <v>861.4</v>
      </c>
      <c r="N4">
        <v>861.4</v>
      </c>
      <c r="O4">
        <v>57.29</v>
      </c>
      <c r="P4" s="213">
        <f t="shared" si="1"/>
        <v>0</v>
      </c>
      <c r="Q4" s="299">
        <f t="shared" si="3"/>
        <v>0</v>
      </c>
      <c r="R4" s="213">
        <f t="shared" si="4"/>
        <v>0</v>
      </c>
      <c r="S4" s="299">
        <f t="shared" si="5"/>
        <v>0</v>
      </c>
      <c r="T4" s="213">
        <f t="shared" si="6"/>
        <v>0</v>
      </c>
      <c r="U4" s="299">
        <f t="shared" si="7"/>
        <v>0</v>
      </c>
      <c r="V4" s="8"/>
    </row>
    <row r="5" spans="1:22">
      <c r="A5" t="s">
        <v>254</v>
      </c>
      <c r="B5" t="s">
        <v>255</v>
      </c>
      <c r="C5">
        <v>3329</v>
      </c>
      <c r="D5" s="1">
        <v>42859</v>
      </c>
      <c r="E5" t="s">
        <v>381</v>
      </c>
      <c r="F5">
        <v>1053.6300000000001</v>
      </c>
      <c r="G5">
        <v>1053.6300000000001</v>
      </c>
      <c r="H5" s="221">
        <f t="shared" si="0"/>
        <v>0</v>
      </c>
      <c r="I5" s="301">
        <f t="shared" si="2"/>
        <v>0</v>
      </c>
      <c r="J5">
        <v>1148.6099999999999</v>
      </c>
      <c r="K5">
        <v>1148.6099999999999</v>
      </c>
      <c r="L5">
        <v>78.819999999999993</v>
      </c>
      <c r="M5">
        <v>1148.6099999999999</v>
      </c>
      <c r="N5">
        <v>1148.6099999999999</v>
      </c>
      <c r="O5">
        <v>78.819999999999993</v>
      </c>
      <c r="P5" s="213">
        <f t="shared" si="1"/>
        <v>0</v>
      </c>
      <c r="Q5" s="299">
        <f t="shared" si="3"/>
        <v>0</v>
      </c>
      <c r="R5" s="213">
        <f t="shared" si="4"/>
        <v>0</v>
      </c>
      <c r="S5" s="299">
        <f t="shared" si="5"/>
        <v>0</v>
      </c>
      <c r="T5" s="213">
        <f t="shared" si="6"/>
        <v>0</v>
      </c>
      <c r="U5" s="299">
        <f t="shared" si="7"/>
        <v>0</v>
      </c>
      <c r="V5" s="8"/>
    </row>
    <row r="6" spans="1:22">
      <c r="A6" t="s">
        <v>260</v>
      </c>
      <c r="B6" t="s">
        <v>261</v>
      </c>
      <c r="C6">
        <v>4643</v>
      </c>
      <c r="D6" s="1">
        <v>43061</v>
      </c>
      <c r="E6" t="s">
        <v>381</v>
      </c>
      <c r="F6">
        <v>390.01</v>
      </c>
      <c r="G6">
        <v>390.01</v>
      </c>
      <c r="H6" s="221">
        <f t="shared" si="0"/>
        <v>0</v>
      </c>
      <c r="I6" s="301">
        <f t="shared" si="2"/>
        <v>0</v>
      </c>
      <c r="J6">
        <v>459.71</v>
      </c>
      <c r="K6">
        <v>459.71</v>
      </c>
      <c r="L6">
        <v>-5.37</v>
      </c>
      <c r="M6">
        <v>459.71</v>
      </c>
      <c r="N6">
        <v>459.71</v>
      </c>
      <c r="O6">
        <v>-5.37</v>
      </c>
      <c r="P6" s="213">
        <f t="shared" si="1"/>
        <v>0</v>
      </c>
      <c r="Q6" s="299">
        <f t="shared" si="3"/>
        <v>0</v>
      </c>
      <c r="R6" s="213">
        <f t="shared" si="4"/>
        <v>0</v>
      </c>
      <c r="S6" s="299">
        <f t="shared" si="5"/>
        <v>0</v>
      </c>
      <c r="T6" s="213">
        <f t="shared" si="6"/>
        <v>0</v>
      </c>
      <c r="U6" s="299">
        <f t="shared" si="7"/>
        <v>0</v>
      </c>
      <c r="V6" s="8"/>
    </row>
    <row r="7" spans="1:22">
      <c r="A7" t="s">
        <v>264</v>
      </c>
      <c r="B7" t="s">
        <v>265</v>
      </c>
      <c r="C7">
        <v>16586</v>
      </c>
      <c r="D7" s="1">
        <v>42878</v>
      </c>
      <c r="E7" t="s">
        <v>381</v>
      </c>
      <c r="F7">
        <v>349.96</v>
      </c>
      <c r="G7">
        <v>349.96</v>
      </c>
      <c r="H7" s="221">
        <f t="shared" si="0"/>
        <v>0</v>
      </c>
      <c r="I7" s="301">
        <f t="shared" si="2"/>
        <v>0</v>
      </c>
      <c r="J7">
        <v>391.78</v>
      </c>
      <c r="K7">
        <v>391.78</v>
      </c>
      <c r="L7">
        <v>15.91</v>
      </c>
      <c r="M7">
        <v>391.78</v>
      </c>
      <c r="N7">
        <v>391.78</v>
      </c>
      <c r="O7">
        <v>15.91</v>
      </c>
      <c r="P7" s="213">
        <f t="shared" si="1"/>
        <v>0</v>
      </c>
      <c r="Q7" s="299">
        <f t="shared" si="3"/>
        <v>0</v>
      </c>
      <c r="R7" s="213">
        <f t="shared" si="4"/>
        <v>0</v>
      </c>
      <c r="S7" s="299">
        <f t="shared" si="5"/>
        <v>0</v>
      </c>
      <c r="T7" s="213">
        <f t="shared" si="6"/>
        <v>0</v>
      </c>
      <c r="U7" s="299">
        <f t="shared" si="7"/>
        <v>0</v>
      </c>
      <c r="V7" s="8"/>
    </row>
    <row r="8" spans="1:22">
      <c r="A8" t="s">
        <v>264</v>
      </c>
      <c r="B8" t="s">
        <v>265</v>
      </c>
      <c r="C8">
        <v>16586</v>
      </c>
      <c r="D8" s="1">
        <v>42878</v>
      </c>
      <c r="E8" t="s">
        <v>381</v>
      </c>
      <c r="F8">
        <v>481.2</v>
      </c>
      <c r="G8">
        <v>481.2</v>
      </c>
      <c r="H8" s="221">
        <f t="shared" si="0"/>
        <v>0</v>
      </c>
      <c r="I8" s="301">
        <f t="shared" si="2"/>
        <v>0</v>
      </c>
      <c r="J8">
        <v>538.70000000000005</v>
      </c>
      <c r="K8">
        <v>538.70000000000005</v>
      </c>
      <c r="L8">
        <v>21.87</v>
      </c>
      <c r="M8">
        <v>538.70000000000005</v>
      </c>
      <c r="N8">
        <v>538.70000000000005</v>
      </c>
      <c r="O8">
        <v>21.87</v>
      </c>
      <c r="P8" s="213">
        <f t="shared" si="1"/>
        <v>0</v>
      </c>
      <c r="Q8" s="299">
        <f t="shared" si="3"/>
        <v>0</v>
      </c>
      <c r="R8" s="213">
        <f t="shared" si="4"/>
        <v>0</v>
      </c>
      <c r="S8" s="299">
        <f t="shared" si="5"/>
        <v>0</v>
      </c>
      <c r="T8" s="213">
        <f t="shared" si="6"/>
        <v>0</v>
      </c>
      <c r="U8" s="299">
        <f t="shared" si="7"/>
        <v>0</v>
      </c>
      <c r="V8" s="8"/>
    </row>
    <row r="9" spans="1:22">
      <c r="A9" t="s">
        <v>266</v>
      </c>
      <c r="B9" t="s">
        <v>267</v>
      </c>
      <c r="C9">
        <v>20000</v>
      </c>
      <c r="D9" s="1">
        <v>43095</v>
      </c>
      <c r="E9" t="s">
        <v>382</v>
      </c>
      <c r="F9">
        <v>0</v>
      </c>
      <c r="G9">
        <v>0</v>
      </c>
      <c r="H9" s="221">
        <f t="shared" si="0"/>
        <v>0</v>
      </c>
      <c r="I9" s="301" t="e">
        <f t="shared" si="2"/>
        <v>#DIV/0!</v>
      </c>
      <c r="J9">
        <v>0</v>
      </c>
      <c r="K9">
        <v>0</v>
      </c>
      <c r="L9">
        <v>0</v>
      </c>
      <c r="M9">
        <v>0</v>
      </c>
      <c r="N9">
        <v>0</v>
      </c>
      <c r="O9">
        <v>0</v>
      </c>
      <c r="P9" s="213">
        <f t="shared" si="1"/>
        <v>0</v>
      </c>
      <c r="Q9" s="299" t="e">
        <f t="shared" si="3"/>
        <v>#DIV/0!</v>
      </c>
      <c r="R9" s="213">
        <f t="shared" si="4"/>
        <v>0</v>
      </c>
      <c r="S9" s="299" t="e">
        <f t="shared" si="5"/>
        <v>#DIV/0!</v>
      </c>
      <c r="T9" s="213">
        <f t="shared" si="6"/>
        <v>0</v>
      </c>
      <c r="U9" s="299" t="e">
        <f t="shared" si="7"/>
        <v>#DIV/0!</v>
      </c>
      <c r="V9" s="8"/>
    </row>
    <row r="10" spans="1:22">
      <c r="A10" t="s">
        <v>288</v>
      </c>
      <c r="B10" t="s">
        <v>289</v>
      </c>
      <c r="C10">
        <v>10400</v>
      </c>
      <c r="D10" s="1">
        <v>43095</v>
      </c>
      <c r="E10" t="s">
        <v>382</v>
      </c>
      <c r="F10">
        <v>0</v>
      </c>
      <c r="G10">
        <v>0</v>
      </c>
      <c r="H10" s="221">
        <f t="shared" si="0"/>
        <v>0</v>
      </c>
      <c r="I10" s="301" t="e">
        <f t="shared" si="2"/>
        <v>#DIV/0!</v>
      </c>
      <c r="J10">
        <v>0</v>
      </c>
      <c r="K10">
        <v>0</v>
      </c>
      <c r="L10">
        <v>0</v>
      </c>
      <c r="M10">
        <v>0</v>
      </c>
      <c r="N10">
        <v>0</v>
      </c>
      <c r="O10">
        <v>0</v>
      </c>
      <c r="P10" s="213">
        <f t="shared" si="1"/>
        <v>0</v>
      </c>
      <c r="Q10" s="299" t="e">
        <f t="shared" si="3"/>
        <v>#DIV/0!</v>
      </c>
      <c r="R10" s="213">
        <f t="shared" si="4"/>
        <v>0</v>
      </c>
      <c r="S10" s="299" t="e">
        <f t="shared" si="5"/>
        <v>#DIV/0!</v>
      </c>
      <c r="T10" s="213">
        <f t="shared" si="6"/>
        <v>0</v>
      </c>
      <c r="U10" s="299" t="e">
        <f t="shared" si="7"/>
        <v>#DIV/0!</v>
      </c>
      <c r="V10" s="8"/>
    </row>
    <row r="11" spans="1:22">
      <c r="A11" t="s">
        <v>274</v>
      </c>
      <c r="B11" t="s">
        <v>275</v>
      </c>
      <c r="C11">
        <v>3400</v>
      </c>
      <c r="D11" s="1">
        <v>43074</v>
      </c>
      <c r="E11" t="s">
        <v>382</v>
      </c>
      <c r="F11">
        <v>0</v>
      </c>
      <c r="G11">
        <v>0</v>
      </c>
      <c r="H11" s="221">
        <f t="shared" si="0"/>
        <v>0</v>
      </c>
      <c r="I11" s="301" t="e">
        <f t="shared" si="2"/>
        <v>#DIV/0!</v>
      </c>
      <c r="J11">
        <v>0</v>
      </c>
      <c r="K11">
        <v>0</v>
      </c>
      <c r="L11">
        <v>0</v>
      </c>
      <c r="M11">
        <v>0</v>
      </c>
      <c r="N11">
        <v>0</v>
      </c>
      <c r="O11">
        <v>0</v>
      </c>
      <c r="P11" s="213">
        <f t="shared" si="1"/>
        <v>0</v>
      </c>
      <c r="Q11" s="299" t="e">
        <f t="shared" si="3"/>
        <v>#DIV/0!</v>
      </c>
      <c r="R11" s="213">
        <f t="shared" si="4"/>
        <v>0</v>
      </c>
      <c r="S11" s="299" t="e">
        <f t="shared" si="5"/>
        <v>#DIV/0!</v>
      </c>
      <c r="T11" s="213">
        <f t="shared" si="6"/>
        <v>0</v>
      </c>
      <c r="U11" s="299" t="e">
        <f t="shared" si="7"/>
        <v>#DIV/0!</v>
      </c>
      <c r="V11" s="8"/>
    </row>
    <row r="12" spans="1:22">
      <c r="A12" t="s">
        <v>276</v>
      </c>
      <c r="B12" t="s">
        <v>277</v>
      </c>
      <c r="C12">
        <v>5400</v>
      </c>
      <c r="D12" s="1">
        <v>43066</v>
      </c>
      <c r="E12" t="s">
        <v>382</v>
      </c>
      <c r="F12">
        <v>0</v>
      </c>
      <c r="G12">
        <v>0</v>
      </c>
      <c r="H12" s="221">
        <f t="shared" si="0"/>
        <v>0</v>
      </c>
      <c r="I12" s="301" t="e">
        <f t="shared" si="2"/>
        <v>#DIV/0!</v>
      </c>
      <c r="J12">
        <v>0</v>
      </c>
      <c r="K12">
        <v>0</v>
      </c>
      <c r="L12">
        <v>0</v>
      </c>
      <c r="M12">
        <v>0</v>
      </c>
      <c r="N12">
        <v>0</v>
      </c>
      <c r="O12">
        <v>0</v>
      </c>
      <c r="P12" s="213">
        <f t="shared" si="1"/>
        <v>0</v>
      </c>
      <c r="Q12" s="299" t="e">
        <f t="shared" si="3"/>
        <v>#DIV/0!</v>
      </c>
      <c r="R12" s="213">
        <f t="shared" si="4"/>
        <v>0</v>
      </c>
      <c r="S12" s="299" t="e">
        <f t="shared" si="5"/>
        <v>#DIV/0!</v>
      </c>
      <c r="T12" s="213">
        <f t="shared" si="6"/>
        <v>0</v>
      </c>
      <c r="U12" s="299" t="e">
        <f t="shared" si="7"/>
        <v>#DIV/0!</v>
      </c>
      <c r="V12" s="8"/>
    </row>
    <row r="13" spans="1:22">
      <c r="A13" t="s">
        <v>324</v>
      </c>
      <c r="B13" t="s">
        <v>325</v>
      </c>
      <c r="C13">
        <v>9000</v>
      </c>
      <c r="D13" s="1">
        <v>43069</v>
      </c>
      <c r="E13" t="s">
        <v>382</v>
      </c>
      <c r="F13">
        <v>0</v>
      </c>
      <c r="G13">
        <v>0</v>
      </c>
      <c r="H13" s="221">
        <f t="shared" si="0"/>
        <v>0</v>
      </c>
      <c r="I13" s="301" t="e">
        <f t="shared" si="2"/>
        <v>#DIV/0!</v>
      </c>
      <c r="J13">
        <v>0</v>
      </c>
      <c r="K13">
        <v>0</v>
      </c>
      <c r="L13">
        <v>0</v>
      </c>
      <c r="M13">
        <v>0</v>
      </c>
      <c r="N13">
        <v>0</v>
      </c>
      <c r="O13">
        <v>0</v>
      </c>
      <c r="P13" s="213">
        <f t="shared" si="1"/>
        <v>0</v>
      </c>
      <c r="Q13" s="299" t="e">
        <f t="shared" si="3"/>
        <v>#DIV/0!</v>
      </c>
      <c r="R13" s="213">
        <f t="shared" si="4"/>
        <v>0</v>
      </c>
      <c r="S13" s="299" t="e">
        <f t="shared" si="5"/>
        <v>#DIV/0!</v>
      </c>
      <c r="T13" s="213">
        <f t="shared" si="6"/>
        <v>0</v>
      </c>
      <c r="U13" s="299" t="e">
        <f t="shared" si="7"/>
        <v>#DIV/0!</v>
      </c>
      <c r="V13" s="8"/>
    </row>
    <row r="14" spans="1:22">
      <c r="A14" t="s">
        <v>278</v>
      </c>
      <c r="B14" t="s">
        <v>279</v>
      </c>
      <c r="C14">
        <v>4000</v>
      </c>
      <c r="D14" s="1">
        <v>43070</v>
      </c>
      <c r="E14" t="s">
        <v>382</v>
      </c>
      <c r="F14">
        <v>0</v>
      </c>
      <c r="G14">
        <v>0</v>
      </c>
      <c r="H14" s="221">
        <f t="shared" si="0"/>
        <v>0</v>
      </c>
      <c r="I14" s="301" t="e">
        <f t="shared" si="2"/>
        <v>#DIV/0!</v>
      </c>
      <c r="J14">
        <v>0</v>
      </c>
      <c r="K14">
        <v>0</v>
      </c>
      <c r="L14">
        <v>0</v>
      </c>
      <c r="M14">
        <v>0</v>
      </c>
      <c r="N14">
        <v>0</v>
      </c>
      <c r="O14">
        <v>0</v>
      </c>
      <c r="P14" s="213">
        <f t="shared" si="1"/>
        <v>0</v>
      </c>
      <c r="Q14" s="299" t="e">
        <f t="shared" si="3"/>
        <v>#DIV/0!</v>
      </c>
      <c r="R14" s="213">
        <f t="shared" si="4"/>
        <v>0</v>
      </c>
      <c r="S14" s="299" t="e">
        <f t="shared" si="5"/>
        <v>#DIV/0!</v>
      </c>
      <c r="T14" s="213">
        <f t="shared" si="6"/>
        <v>0</v>
      </c>
      <c r="U14" s="299" t="e">
        <f t="shared" si="7"/>
        <v>#DIV/0!</v>
      </c>
      <c r="V14" s="8"/>
    </row>
    <row r="15" spans="1:22">
      <c r="A15" t="s">
        <v>280</v>
      </c>
      <c r="B15" t="s">
        <v>281</v>
      </c>
      <c r="C15">
        <v>30600</v>
      </c>
      <c r="D15" s="1">
        <v>43070</v>
      </c>
      <c r="E15" t="s">
        <v>382</v>
      </c>
      <c r="F15">
        <v>0</v>
      </c>
      <c r="G15">
        <v>0</v>
      </c>
      <c r="H15" s="221">
        <f t="shared" si="0"/>
        <v>0</v>
      </c>
      <c r="I15" s="301" t="e">
        <f t="shared" si="2"/>
        <v>#DIV/0!</v>
      </c>
      <c r="J15">
        <v>0</v>
      </c>
      <c r="K15">
        <v>0</v>
      </c>
      <c r="L15">
        <v>0</v>
      </c>
      <c r="M15">
        <v>0</v>
      </c>
      <c r="N15">
        <v>0</v>
      </c>
      <c r="O15">
        <v>0</v>
      </c>
      <c r="P15" s="213">
        <f t="shared" si="1"/>
        <v>0</v>
      </c>
      <c r="Q15" s="299" t="e">
        <f t="shared" si="3"/>
        <v>#DIV/0!</v>
      </c>
      <c r="R15" s="213">
        <f t="shared" si="4"/>
        <v>0</v>
      </c>
      <c r="S15" s="299" t="e">
        <f t="shared" si="5"/>
        <v>#DIV/0!</v>
      </c>
      <c r="T15" s="213">
        <f t="shared" si="6"/>
        <v>0</v>
      </c>
      <c r="U15" s="299" t="e">
        <f t="shared" si="7"/>
        <v>#DIV/0!</v>
      </c>
      <c r="V15" s="8"/>
    </row>
    <row r="16" spans="1:22">
      <c r="A16" t="s">
        <v>282</v>
      </c>
      <c r="B16" t="s">
        <v>283</v>
      </c>
      <c r="C16">
        <v>12900</v>
      </c>
      <c r="D16" s="1">
        <v>43073</v>
      </c>
      <c r="E16" t="s">
        <v>382</v>
      </c>
      <c r="F16">
        <v>0</v>
      </c>
      <c r="G16">
        <v>0</v>
      </c>
      <c r="H16" s="221">
        <f t="shared" si="0"/>
        <v>0</v>
      </c>
      <c r="I16" s="301" t="e">
        <f t="shared" si="2"/>
        <v>#DIV/0!</v>
      </c>
      <c r="J16">
        <v>0</v>
      </c>
      <c r="K16">
        <v>0</v>
      </c>
      <c r="L16">
        <v>0</v>
      </c>
      <c r="M16">
        <v>0</v>
      </c>
      <c r="N16">
        <v>0</v>
      </c>
      <c r="O16">
        <v>0</v>
      </c>
      <c r="P16" s="213">
        <f t="shared" si="1"/>
        <v>0</v>
      </c>
      <c r="Q16" s="299" t="e">
        <f t="shared" si="3"/>
        <v>#DIV/0!</v>
      </c>
      <c r="R16" s="213">
        <f t="shared" si="4"/>
        <v>0</v>
      </c>
      <c r="S16" s="299" t="e">
        <f t="shared" si="5"/>
        <v>#DIV/0!</v>
      </c>
      <c r="T16" s="213">
        <f t="shared" si="6"/>
        <v>0</v>
      </c>
      <c r="U16" s="299" t="e">
        <f t="shared" si="7"/>
        <v>#DIV/0!</v>
      </c>
      <c r="V16" s="8"/>
    </row>
    <row r="17" spans="1:22">
      <c r="A17" t="s">
        <v>290</v>
      </c>
      <c r="B17" t="s">
        <v>291</v>
      </c>
      <c r="C17">
        <v>3000</v>
      </c>
      <c r="D17" s="1">
        <v>43073</v>
      </c>
      <c r="E17" t="s">
        <v>382</v>
      </c>
      <c r="F17">
        <v>0</v>
      </c>
      <c r="G17">
        <v>0</v>
      </c>
      <c r="H17" s="221">
        <f t="shared" si="0"/>
        <v>0</v>
      </c>
      <c r="I17" s="301" t="e">
        <f t="shared" si="2"/>
        <v>#DIV/0!</v>
      </c>
      <c r="J17">
        <v>0</v>
      </c>
      <c r="K17">
        <v>0</v>
      </c>
      <c r="L17">
        <v>0</v>
      </c>
      <c r="M17">
        <v>0</v>
      </c>
      <c r="N17">
        <v>0</v>
      </c>
      <c r="O17">
        <v>0</v>
      </c>
      <c r="P17" s="213">
        <f t="shared" si="1"/>
        <v>0</v>
      </c>
      <c r="Q17" s="299" t="e">
        <f t="shared" si="3"/>
        <v>#DIV/0!</v>
      </c>
      <c r="R17" s="213">
        <f t="shared" si="4"/>
        <v>0</v>
      </c>
      <c r="S17" s="299" t="e">
        <f t="shared" si="5"/>
        <v>#DIV/0!</v>
      </c>
      <c r="T17" s="213">
        <f t="shared" si="6"/>
        <v>0</v>
      </c>
      <c r="U17" s="299" t="e">
        <f t="shared" si="7"/>
        <v>#DIV/0!</v>
      </c>
      <c r="V17" s="8"/>
    </row>
    <row r="18" spans="1:22">
      <c r="A18" t="s">
        <v>310</v>
      </c>
      <c r="B18" t="s">
        <v>311</v>
      </c>
      <c r="C18">
        <v>1381</v>
      </c>
      <c r="D18" s="1">
        <v>42860</v>
      </c>
      <c r="E18" t="s">
        <v>384</v>
      </c>
      <c r="F18">
        <v>2513.42</v>
      </c>
      <c r="G18">
        <v>2513.42</v>
      </c>
      <c r="H18" s="221">
        <f>F18-G18</f>
        <v>0</v>
      </c>
      <c r="I18" s="301">
        <f t="shared" si="2"/>
        <v>0</v>
      </c>
      <c r="J18">
        <v>2535.7399999999998</v>
      </c>
      <c r="K18">
        <v>2535.7399999999998</v>
      </c>
      <c r="L18">
        <v>-14.25</v>
      </c>
      <c r="M18">
        <v>2535.7399999999998</v>
      </c>
      <c r="N18">
        <v>2535.7399999999998</v>
      </c>
      <c r="O18">
        <v>-14.25</v>
      </c>
      <c r="P18" s="213">
        <f>J18-N18</f>
        <v>0</v>
      </c>
      <c r="Q18" s="299">
        <f t="shared" si="3"/>
        <v>0</v>
      </c>
      <c r="R18" s="213">
        <f t="shared" si="4"/>
        <v>0</v>
      </c>
      <c r="S18" s="299">
        <f t="shared" si="5"/>
        <v>0</v>
      </c>
      <c r="T18" s="213">
        <f t="shared" si="6"/>
        <v>0</v>
      </c>
      <c r="U18" s="299">
        <f t="shared" si="7"/>
        <v>0</v>
      </c>
      <c r="V18" s="8"/>
    </row>
    <row r="19" spans="1:22">
      <c r="A19" t="s">
        <v>300</v>
      </c>
      <c r="B19" t="s">
        <v>301</v>
      </c>
      <c r="C19">
        <v>3900</v>
      </c>
      <c r="D19" s="1">
        <v>42877</v>
      </c>
      <c r="E19" t="s">
        <v>383</v>
      </c>
      <c r="F19">
        <v>1369.44</v>
      </c>
      <c r="G19">
        <v>1369.44</v>
      </c>
      <c r="H19" s="221">
        <f t="shared" ref="H19:H26" si="8">F19-G19</f>
        <v>0</v>
      </c>
      <c r="I19" s="301">
        <f t="shared" si="2"/>
        <v>0</v>
      </c>
      <c r="J19">
        <v>1369.44</v>
      </c>
      <c r="K19">
        <v>1369.44</v>
      </c>
      <c r="L19">
        <v>0</v>
      </c>
      <c r="M19">
        <v>1369.44</v>
      </c>
      <c r="N19">
        <v>1369.44</v>
      </c>
      <c r="O19">
        <v>0</v>
      </c>
      <c r="P19" s="213">
        <f t="shared" ref="P19:P26" si="9">J19-N19</f>
        <v>0</v>
      </c>
      <c r="Q19" s="299">
        <f t="shared" si="3"/>
        <v>0</v>
      </c>
      <c r="R19" s="213">
        <f t="shared" si="4"/>
        <v>0</v>
      </c>
      <c r="S19" s="299">
        <f t="shared" si="5"/>
        <v>0</v>
      </c>
      <c r="T19" s="213">
        <f t="shared" si="6"/>
        <v>0</v>
      </c>
      <c r="U19" s="299" t="e">
        <f t="shared" si="7"/>
        <v>#DIV/0!</v>
      </c>
      <c r="V19" s="8"/>
    </row>
    <row r="20" spans="1:22">
      <c r="A20" t="s">
        <v>306</v>
      </c>
      <c r="B20" t="s">
        <v>307</v>
      </c>
      <c r="C20">
        <v>12300</v>
      </c>
      <c r="D20" s="1">
        <v>43040</v>
      </c>
      <c r="E20" t="s">
        <v>383</v>
      </c>
      <c r="F20">
        <v>0</v>
      </c>
      <c r="G20">
        <v>0</v>
      </c>
      <c r="H20" s="221">
        <f t="shared" si="8"/>
        <v>0</v>
      </c>
      <c r="I20" s="301" t="e">
        <f t="shared" si="2"/>
        <v>#DIV/0!</v>
      </c>
      <c r="J20">
        <v>0</v>
      </c>
      <c r="K20">
        <v>0</v>
      </c>
      <c r="L20">
        <v>0</v>
      </c>
      <c r="M20">
        <v>0</v>
      </c>
      <c r="N20">
        <v>0</v>
      </c>
      <c r="O20">
        <v>0</v>
      </c>
      <c r="P20" s="213">
        <f t="shared" si="9"/>
        <v>0</v>
      </c>
      <c r="Q20" s="299" t="e">
        <f t="shared" si="3"/>
        <v>#DIV/0!</v>
      </c>
      <c r="R20" s="213">
        <f t="shared" si="4"/>
        <v>0</v>
      </c>
      <c r="S20" s="299" t="e">
        <f t="shared" si="5"/>
        <v>#DIV/0!</v>
      </c>
      <c r="T20" s="213">
        <f t="shared" si="6"/>
        <v>0</v>
      </c>
      <c r="U20" s="299" t="e">
        <f t="shared" si="7"/>
        <v>#DIV/0!</v>
      </c>
      <c r="V20" s="8"/>
    </row>
    <row r="21" spans="1:22">
      <c r="A21" t="s">
        <v>294</v>
      </c>
      <c r="B21" t="s">
        <v>295</v>
      </c>
      <c r="C21">
        <v>24600</v>
      </c>
      <c r="D21" s="1">
        <v>43004</v>
      </c>
      <c r="E21" t="s">
        <v>383</v>
      </c>
      <c r="F21">
        <v>221.4</v>
      </c>
      <c r="G21">
        <v>221.4</v>
      </c>
      <c r="H21" s="221">
        <f t="shared" si="8"/>
        <v>0</v>
      </c>
      <c r="I21" s="301">
        <f t="shared" si="2"/>
        <v>0</v>
      </c>
      <c r="J21">
        <v>221.4</v>
      </c>
      <c r="K21">
        <v>221.4</v>
      </c>
      <c r="L21">
        <v>0</v>
      </c>
      <c r="M21">
        <v>221.4</v>
      </c>
      <c r="N21">
        <v>221.4</v>
      </c>
      <c r="O21">
        <v>0</v>
      </c>
      <c r="P21" s="213">
        <f t="shared" si="9"/>
        <v>0</v>
      </c>
      <c r="Q21" s="299">
        <f t="shared" si="3"/>
        <v>0</v>
      </c>
      <c r="R21" s="213">
        <f t="shared" si="4"/>
        <v>0</v>
      </c>
      <c r="S21" s="299">
        <f t="shared" si="5"/>
        <v>0</v>
      </c>
      <c r="T21" s="213">
        <f t="shared" si="6"/>
        <v>0</v>
      </c>
      <c r="U21" s="299" t="e">
        <f t="shared" si="7"/>
        <v>#DIV/0!</v>
      </c>
      <c r="V21" s="8"/>
    </row>
    <row r="22" spans="1:22">
      <c r="A22" t="s">
        <v>294</v>
      </c>
      <c r="B22" t="s">
        <v>295</v>
      </c>
      <c r="C22">
        <v>24600</v>
      </c>
      <c r="D22" s="1">
        <v>42921</v>
      </c>
      <c r="E22" t="s">
        <v>383</v>
      </c>
      <c r="F22">
        <v>83.1</v>
      </c>
      <c r="G22">
        <v>83.1</v>
      </c>
      <c r="H22" s="221">
        <f t="shared" si="8"/>
        <v>0</v>
      </c>
      <c r="I22" s="301">
        <f t="shared" si="2"/>
        <v>0</v>
      </c>
      <c r="J22">
        <v>83.1</v>
      </c>
      <c r="K22">
        <v>83.1</v>
      </c>
      <c r="L22">
        <v>0</v>
      </c>
      <c r="M22">
        <v>83.1</v>
      </c>
      <c r="N22">
        <v>83.1</v>
      </c>
      <c r="O22">
        <v>0</v>
      </c>
      <c r="P22" s="213">
        <f t="shared" si="9"/>
        <v>0</v>
      </c>
      <c r="Q22" s="299">
        <f t="shared" si="3"/>
        <v>0</v>
      </c>
      <c r="R22" s="213">
        <f t="shared" si="4"/>
        <v>0</v>
      </c>
      <c r="S22" s="299">
        <f t="shared" si="5"/>
        <v>0</v>
      </c>
      <c r="T22" s="213">
        <f t="shared" si="6"/>
        <v>0</v>
      </c>
      <c r="U22" s="299" t="e">
        <f t="shared" si="7"/>
        <v>#DIV/0!</v>
      </c>
      <c r="V22" s="8"/>
    </row>
    <row r="23" spans="1:22">
      <c r="A23" t="s">
        <v>364</v>
      </c>
      <c r="B23" t="s">
        <v>365</v>
      </c>
      <c r="C23">
        <v>369039.37</v>
      </c>
      <c r="D23" s="1">
        <v>43040</v>
      </c>
      <c r="E23" t="s">
        <v>383</v>
      </c>
      <c r="F23">
        <v>0</v>
      </c>
      <c r="G23">
        <v>0</v>
      </c>
      <c r="H23" s="221">
        <f t="shared" si="8"/>
        <v>0</v>
      </c>
      <c r="I23" s="301" t="e">
        <f t="shared" si="2"/>
        <v>#DIV/0!</v>
      </c>
      <c r="J23">
        <v>0</v>
      </c>
      <c r="K23">
        <v>0</v>
      </c>
      <c r="L23">
        <v>0</v>
      </c>
      <c r="M23">
        <v>0</v>
      </c>
      <c r="N23">
        <v>0</v>
      </c>
      <c r="O23">
        <v>0</v>
      </c>
      <c r="P23" s="213">
        <f t="shared" si="9"/>
        <v>0</v>
      </c>
      <c r="Q23" s="299" t="e">
        <f t="shared" si="3"/>
        <v>#DIV/0!</v>
      </c>
      <c r="R23" s="213">
        <f t="shared" si="4"/>
        <v>0</v>
      </c>
      <c r="S23" s="299" t="e">
        <f t="shared" si="5"/>
        <v>#DIV/0!</v>
      </c>
      <c r="T23" s="213">
        <f t="shared" si="6"/>
        <v>0</v>
      </c>
      <c r="U23" s="299" t="e">
        <f t="shared" si="7"/>
        <v>#DIV/0!</v>
      </c>
      <c r="V23" s="8"/>
    </row>
    <row r="24" spans="1:22">
      <c r="A24" t="s">
        <v>332</v>
      </c>
      <c r="B24" t="s">
        <v>333</v>
      </c>
      <c r="C24">
        <v>2852</v>
      </c>
      <c r="D24" s="1">
        <v>42877</v>
      </c>
      <c r="E24" t="s">
        <v>381</v>
      </c>
      <c r="F24">
        <v>639.38</v>
      </c>
      <c r="G24">
        <v>639.38</v>
      </c>
      <c r="H24" s="221">
        <f t="shared" si="8"/>
        <v>0</v>
      </c>
      <c r="I24" s="301">
        <f t="shared" si="2"/>
        <v>0</v>
      </c>
      <c r="J24">
        <v>711.41</v>
      </c>
      <c r="K24">
        <v>711.41</v>
      </c>
      <c r="L24">
        <v>33.44</v>
      </c>
      <c r="M24">
        <v>711.41</v>
      </c>
      <c r="N24">
        <v>711.41</v>
      </c>
      <c r="O24">
        <v>33.44</v>
      </c>
      <c r="P24" s="213">
        <f t="shared" si="9"/>
        <v>0</v>
      </c>
      <c r="Q24" s="299">
        <f t="shared" si="3"/>
        <v>0</v>
      </c>
      <c r="R24" s="213">
        <f t="shared" si="4"/>
        <v>0</v>
      </c>
      <c r="S24" s="299">
        <f t="shared" si="5"/>
        <v>0</v>
      </c>
      <c r="T24" s="213">
        <f t="shared" si="6"/>
        <v>0</v>
      </c>
      <c r="U24" s="299">
        <f t="shared" si="7"/>
        <v>0</v>
      </c>
      <c r="V24" s="8"/>
    </row>
    <row r="25" spans="1:22">
      <c r="A25" t="s">
        <v>336</v>
      </c>
      <c r="B25" t="s">
        <v>337</v>
      </c>
      <c r="C25">
        <v>18770</v>
      </c>
      <c r="D25" s="1">
        <v>43056</v>
      </c>
      <c r="E25" t="s">
        <v>380</v>
      </c>
      <c r="F25">
        <v>0</v>
      </c>
      <c r="G25">
        <v>0</v>
      </c>
      <c r="H25" s="221">
        <f t="shared" si="8"/>
        <v>0</v>
      </c>
      <c r="I25" s="301" t="e">
        <f t="shared" si="2"/>
        <v>#DIV/0!</v>
      </c>
      <c r="J25">
        <v>0</v>
      </c>
      <c r="K25">
        <v>0</v>
      </c>
      <c r="L25">
        <v>0</v>
      </c>
      <c r="M25">
        <v>0</v>
      </c>
      <c r="N25">
        <v>0</v>
      </c>
      <c r="O25">
        <v>0</v>
      </c>
      <c r="P25" s="213">
        <f t="shared" si="9"/>
        <v>0</v>
      </c>
      <c r="Q25" s="299" t="e">
        <f t="shared" si="3"/>
        <v>#DIV/0!</v>
      </c>
      <c r="R25" s="213">
        <f t="shared" si="4"/>
        <v>0</v>
      </c>
      <c r="S25" s="299" t="e">
        <f t="shared" si="5"/>
        <v>#DIV/0!</v>
      </c>
      <c r="T25" s="213">
        <f t="shared" si="6"/>
        <v>0</v>
      </c>
      <c r="U25" s="299" t="e">
        <f t="shared" si="7"/>
        <v>#DIV/0!</v>
      </c>
      <c r="V25" s="8"/>
    </row>
    <row r="26" spans="1:22">
      <c r="A26" s="182" t="s">
        <v>161</v>
      </c>
      <c r="B26" s="203"/>
      <c r="C26" s="277"/>
      <c r="D26" s="194"/>
      <c r="E26" s="193"/>
      <c r="F26" s="204"/>
      <c r="G26" s="211"/>
      <c r="H26" s="213">
        <f t="shared" si="8"/>
        <v>0</v>
      </c>
      <c r="I26" s="301" t="e">
        <f t="shared" si="2"/>
        <v>#DIV/0!</v>
      </c>
      <c r="J26" s="206"/>
      <c r="K26" s="209"/>
      <c r="L26" s="204"/>
      <c r="M26" s="211"/>
      <c r="N26" s="211"/>
      <c r="O26" s="211"/>
      <c r="P26" s="213">
        <f t="shared" si="9"/>
        <v>0</v>
      </c>
      <c r="Q26" s="299" t="e">
        <f t="shared" si="3"/>
        <v>#DIV/0!</v>
      </c>
      <c r="R26" s="299"/>
      <c r="S26" s="299" t="e">
        <f t="shared" ref="S26" si="10">ROUND(R26/K26,10)</f>
        <v>#DIV/0!</v>
      </c>
      <c r="T26" s="299"/>
      <c r="U26" s="299" t="e">
        <f t="shared" ref="U26" si="11">ROUND(T26/L26,10)</f>
        <v>#DIV/0!</v>
      </c>
      <c r="V26" s="8"/>
    </row>
    <row r="27" spans="1:22" ht="13.5" thickBot="1">
      <c r="A27" s="195"/>
      <c r="B27" s="196"/>
      <c r="C27" s="278"/>
      <c r="D27" s="197"/>
      <c r="E27" s="197"/>
      <c r="F27" s="185">
        <f>SUM(F2:F26)</f>
        <v>7890.1500000000005</v>
      </c>
      <c r="G27" s="184">
        <f>SUM(G2:G26)</f>
        <v>7890.1500000000005</v>
      </c>
      <c r="H27" s="12">
        <f>SUM(H2:H26)</f>
        <v>0</v>
      </c>
      <c r="I27" s="302">
        <f t="shared" si="2"/>
        <v>0</v>
      </c>
      <c r="J27" s="207">
        <f t="shared" ref="J27:P27" si="12">SUM(J2:J26)</f>
        <v>8321.2899999999991</v>
      </c>
      <c r="K27" s="185">
        <f t="shared" si="12"/>
        <v>8321.2899999999991</v>
      </c>
      <c r="L27" s="207">
        <f t="shared" si="12"/>
        <v>187.70999999999998</v>
      </c>
      <c r="M27" s="212">
        <f t="shared" si="12"/>
        <v>8321.2899999999991</v>
      </c>
      <c r="N27" s="212">
        <f t="shared" si="12"/>
        <v>8321.2899999999991</v>
      </c>
      <c r="O27" s="212">
        <f t="shared" si="12"/>
        <v>187.70999999999998</v>
      </c>
      <c r="P27" s="9">
        <f t="shared" si="12"/>
        <v>0</v>
      </c>
      <c r="Q27" s="300">
        <f t="shared" si="3"/>
        <v>0</v>
      </c>
      <c r="R27" s="9">
        <f>SUM(R2:R26)</f>
        <v>0</v>
      </c>
      <c r="S27" s="300">
        <f>ROUND(R27/K27,10)</f>
        <v>0</v>
      </c>
      <c r="T27" s="300"/>
      <c r="U27" s="300">
        <f>ROUND(T27/L27,10)</f>
        <v>0</v>
      </c>
      <c r="V27" s="195"/>
    </row>
    <row r="28" spans="1:22" ht="13.5" thickTop="1">
      <c r="A28" s="195"/>
      <c r="B28" s="196"/>
      <c r="C28" s="279"/>
      <c r="D28" s="199"/>
      <c r="E28" s="199"/>
      <c r="F28" s="13"/>
      <c r="G28" s="13"/>
      <c r="H28" s="13"/>
      <c r="I28" s="13"/>
      <c r="J28" s="200"/>
      <c r="K28" s="13"/>
      <c r="L28" s="200"/>
      <c r="M28" s="198"/>
      <c r="N28" s="198"/>
      <c r="O28" s="198"/>
      <c r="P28" s="198"/>
      <c r="Q28" s="198"/>
      <c r="R28" s="198"/>
      <c r="S28" s="198"/>
      <c r="T28" s="198"/>
      <c r="U28" s="198"/>
      <c r="V28" s="195"/>
    </row>
    <row r="29" spans="1:22">
      <c r="A29" s="195"/>
      <c r="B29" s="196"/>
      <c r="C29" s="279"/>
      <c r="D29" s="199"/>
      <c r="E29" s="199"/>
      <c r="F29" s="13"/>
      <c r="G29" s="13"/>
      <c r="H29" s="13"/>
      <c r="I29" s="13"/>
      <c r="J29" s="198"/>
      <c r="K29" s="13"/>
      <c r="L29" s="198"/>
      <c r="M29" s="198"/>
      <c r="N29" s="198"/>
      <c r="O29" s="198"/>
      <c r="P29" s="198"/>
      <c r="Q29" s="198"/>
      <c r="R29" s="198"/>
      <c r="S29" s="198"/>
      <c r="T29" s="198"/>
      <c r="U29" s="198"/>
      <c r="V29" s="195"/>
    </row>
    <row r="30" spans="1:22">
      <c r="A30" s="195"/>
      <c r="B30" s="196"/>
      <c r="C30" s="279"/>
      <c r="D30" s="199"/>
      <c r="E30" s="199"/>
      <c r="F30" s="13"/>
      <c r="G30" s="13"/>
      <c r="H30" s="13"/>
      <c r="I30" s="13"/>
      <c r="J30" s="198"/>
      <c r="K30" s="13"/>
      <c r="L30" s="198"/>
      <c r="M30" s="198"/>
      <c r="N30" s="198"/>
      <c r="O30" s="198"/>
      <c r="P30" s="198"/>
      <c r="Q30" s="198"/>
      <c r="R30" s="198"/>
      <c r="S30" s="198"/>
      <c r="T30" s="198"/>
      <c r="U30" s="198"/>
      <c r="V30" s="195"/>
    </row>
    <row r="31" spans="1:22">
      <c r="A31" s="195"/>
      <c r="B31" s="196"/>
      <c r="C31" s="279"/>
      <c r="D31" s="199"/>
      <c r="E31" s="199"/>
      <c r="F31" s="13"/>
      <c r="G31" s="13"/>
      <c r="H31" s="13"/>
      <c r="I31" s="13"/>
      <c r="J31" s="198"/>
      <c r="K31" s="13"/>
      <c r="L31" s="198"/>
      <c r="M31" s="198"/>
      <c r="N31" s="198"/>
      <c r="O31" s="198"/>
      <c r="P31" s="198"/>
      <c r="Q31" s="198"/>
      <c r="R31" s="198"/>
      <c r="S31" s="198"/>
      <c r="T31" s="198"/>
      <c r="U31" s="198"/>
      <c r="V31" s="195"/>
    </row>
    <row r="32" spans="1:22">
      <c r="A32" s="195"/>
      <c r="B32" s="196"/>
      <c r="C32" s="279"/>
      <c r="D32" s="199"/>
      <c r="E32" s="199"/>
      <c r="F32" s="13"/>
      <c r="G32" s="13"/>
      <c r="H32" s="13"/>
      <c r="I32" s="13"/>
      <c r="J32" s="198"/>
      <c r="K32" s="13"/>
      <c r="L32" s="198"/>
      <c r="M32" s="198"/>
      <c r="N32" s="198"/>
      <c r="O32" s="198"/>
      <c r="P32" s="198"/>
      <c r="Q32" s="198"/>
      <c r="R32" s="198"/>
      <c r="S32" s="198"/>
      <c r="T32" s="198"/>
      <c r="U32" s="198"/>
      <c r="V32" s="195"/>
    </row>
    <row r="33" spans="1:22">
      <c r="A33" s="195"/>
      <c r="B33" s="196"/>
      <c r="C33" s="279"/>
      <c r="D33" s="199"/>
      <c r="E33" s="199"/>
      <c r="F33" s="13"/>
      <c r="G33" s="13"/>
      <c r="H33" s="13"/>
      <c r="I33" s="13"/>
      <c r="J33" s="198"/>
      <c r="K33" s="13"/>
      <c r="L33" s="198"/>
      <c r="M33" s="198"/>
      <c r="N33" s="198"/>
      <c r="O33" s="198"/>
      <c r="P33" s="198"/>
      <c r="Q33" s="198"/>
      <c r="R33" s="198"/>
      <c r="S33" s="198"/>
      <c r="T33" s="198"/>
      <c r="U33" s="198"/>
      <c r="V33" s="195"/>
    </row>
    <row r="38" spans="1:22">
      <c r="J38" s="202"/>
    </row>
    <row r="41" spans="1:22">
      <c r="A41" s="14"/>
    </row>
    <row r="42" spans="1:22">
      <c r="A42" s="14"/>
    </row>
    <row r="43" spans="1:22">
      <c r="A43" s="14"/>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8" customWidth="1"/>
    <col min="4" max="5" width="17.85546875" style="57" bestFit="1" customWidth="1"/>
    <col min="6" max="6" width="17.85546875" style="57" customWidth="1"/>
    <col min="7" max="7" width="17.85546875" style="305"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88"/>
      <c r="G1" s="305"/>
    </row>
    <row r="2" spans="1:16" s="57" customFormat="1">
      <c r="C2" s="88"/>
      <c r="D2" s="122"/>
      <c r="E2" s="122"/>
      <c r="F2" s="122"/>
      <c r="G2" s="306"/>
      <c r="L2" s="10"/>
      <c r="M2" s="123"/>
      <c r="N2" s="123"/>
      <c r="O2" s="123"/>
    </row>
    <row r="3" spans="1:16" ht="51" customHeight="1">
      <c r="A3" s="124" t="s">
        <v>171</v>
      </c>
      <c r="B3" s="124" t="s">
        <v>150</v>
      </c>
      <c r="C3" s="125" t="s">
        <v>184</v>
      </c>
      <c r="D3" s="126" t="s">
        <v>200</v>
      </c>
      <c r="E3" s="126" t="s">
        <v>201</v>
      </c>
      <c r="F3" s="126" t="s">
        <v>202</v>
      </c>
      <c r="G3" s="126" t="s">
        <v>203</v>
      </c>
      <c r="H3" s="126" t="s">
        <v>204</v>
      </c>
      <c r="I3" s="126" t="s">
        <v>205</v>
      </c>
      <c r="J3" s="126" t="s">
        <v>206</v>
      </c>
      <c r="K3" s="126" t="s">
        <v>207</v>
      </c>
      <c r="L3" s="126" t="s">
        <v>208</v>
      </c>
      <c r="M3" s="145" t="s">
        <v>209</v>
      </c>
      <c r="N3" s="126" t="s">
        <v>210</v>
      </c>
      <c r="O3" s="126" t="s">
        <v>211</v>
      </c>
      <c r="P3" s="126" t="s">
        <v>167</v>
      </c>
    </row>
    <row r="4" spans="1:16" ht="12.75" customHeight="1">
      <c r="A4" s="127"/>
      <c r="B4" s="128"/>
      <c r="C4" s="127"/>
      <c r="D4" s="111"/>
      <c r="E4" s="129"/>
      <c r="F4" s="129">
        <f>+D4-E4</f>
        <v>0</v>
      </c>
      <c r="G4" s="307" t="e">
        <f>ROUND(F4/D4,10)</f>
        <v>#DIV/0!</v>
      </c>
      <c r="H4" s="130"/>
      <c r="I4" s="130"/>
      <c r="J4" s="222"/>
      <c r="K4" s="128"/>
      <c r="L4" s="131"/>
      <c r="M4" s="131"/>
      <c r="N4" s="129">
        <f>+L4-M4</f>
        <v>0</v>
      </c>
      <c r="O4" s="307" t="e">
        <f>ROUND(N4/L4,10)</f>
        <v>#DIV/0!</v>
      </c>
      <c r="P4" s="110"/>
    </row>
    <row r="5" spans="1:16" ht="12.75" customHeight="1">
      <c r="A5" s="127"/>
      <c r="B5" s="128"/>
      <c r="C5" s="127"/>
      <c r="D5" s="111"/>
      <c r="E5" s="129"/>
      <c r="F5" s="129">
        <f t="shared" ref="F5:F18" si="0">+D5-E5</f>
        <v>0</v>
      </c>
      <c r="G5" s="307" t="e">
        <f t="shared" ref="G5:G19" si="1">ROUND(F5/D5,10)</f>
        <v>#DIV/0!</v>
      </c>
      <c r="H5" s="130"/>
      <c r="I5" s="130"/>
      <c r="J5" s="222"/>
      <c r="K5" s="128"/>
      <c r="L5" s="131"/>
      <c r="M5" s="131"/>
      <c r="N5" s="129">
        <f t="shared" ref="N5:N18" si="2">+L5-M5</f>
        <v>0</v>
      </c>
      <c r="O5" s="307" t="e">
        <f t="shared" ref="O5:O19" si="3">ROUND(N5/L5,10)</f>
        <v>#DIV/0!</v>
      </c>
      <c r="P5" s="110"/>
    </row>
    <row r="6" spans="1:16" ht="12.75" customHeight="1">
      <c r="A6" s="127"/>
      <c r="B6" s="128"/>
      <c r="C6" s="127"/>
      <c r="D6" s="111"/>
      <c r="E6" s="129"/>
      <c r="F6" s="129">
        <f t="shared" si="0"/>
        <v>0</v>
      </c>
      <c r="G6" s="307" t="e">
        <f t="shared" si="1"/>
        <v>#DIV/0!</v>
      </c>
      <c r="H6" s="130"/>
      <c r="I6" s="130"/>
      <c r="J6" s="222"/>
      <c r="K6" s="128"/>
      <c r="L6" s="131"/>
      <c r="M6" s="131"/>
      <c r="N6" s="129">
        <f t="shared" si="2"/>
        <v>0</v>
      </c>
      <c r="O6" s="307" t="e">
        <f t="shared" si="3"/>
        <v>#DIV/0!</v>
      </c>
      <c r="P6" s="110"/>
    </row>
    <row r="7" spans="1:16" ht="12.75" customHeight="1">
      <c r="A7" s="127"/>
      <c r="B7" s="128"/>
      <c r="C7" s="127"/>
      <c r="D7" s="111"/>
      <c r="E7" s="129"/>
      <c r="F7" s="129">
        <f t="shared" si="0"/>
        <v>0</v>
      </c>
      <c r="G7" s="307" t="e">
        <f t="shared" si="1"/>
        <v>#DIV/0!</v>
      </c>
      <c r="H7" s="130"/>
      <c r="I7" s="130"/>
      <c r="J7" s="222"/>
      <c r="K7" s="128"/>
      <c r="L7" s="131"/>
      <c r="M7" s="131"/>
      <c r="N7" s="129">
        <f t="shared" si="2"/>
        <v>0</v>
      </c>
      <c r="O7" s="307" t="e">
        <f t="shared" si="3"/>
        <v>#DIV/0!</v>
      </c>
      <c r="P7" s="110"/>
    </row>
    <row r="8" spans="1:16" ht="12.75" customHeight="1">
      <c r="A8" s="127"/>
      <c r="B8" s="128"/>
      <c r="C8" s="127"/>
      <c r="D8" s="111"/>
      <c r="E8" s="129"/>
      <c r="F8" s="129">
        <f t="shared" si="0"/>
        <v>0</v>
      </c>
      <c r="G8" s="307" t="e">
        <f t="shared" si="1"/>
        <v>#DIV/0!</v>
      </c>
      <c r="H8" s="130"/>
      <c r="I8" s="130"/>
      <c r="J8" s="222"/>
      <c r="K8" s="128"/>
      <c r="L8" s="131"/>
      <c r="M8" s="131"/>
      <c r="N8" s="129">
        <f t="shared" si="2"/>
        <v>0</v>
      </c>
      <c r="O8" s="307" t="e">
        <f t="shared" si="3"/>
        <v>#DIV/0!</v>
      </c>
      <c r="P8" s="110"/>
    </row>
    <row r="9" spans="1:16" ht="12.75" customHeight="1">
      <c r="A9" s="127"/>
      <c r="B9" s="128"/>
      <c r="C9" s="127"/>
      <c r="D9" s="111"/>
      <c r="E9" s="129"/>
      <c r="F9" s="129">
        <f t="shared" si="0"/>
        <v>0</v>
      </c>
      <c r="G9" s="307" t="e">
        <f t="shared" si="1"/>
        <v>#DIV/0!</v>
      </c>
      <c r="H9" s="130"/>
      <c r="I9" s="130"/>
      <c r="J9" s="222"/>
      <c r="K9" s="128"/>
      <c r="L9" s="131"/>
      <c r="M9" s="131"/>
      <c r="N9" s="129">
        <f t="shared" si="2"/>
        <v>0</v>
      </c>
      <c r="O9" s="307" t="e">
        <f t="shared" si="3"/>
        <v>#DIV/0!</v>
      </c>
      <c r="P9" s="110"/>
    </row>
    <row r="10" spans="1:16" ht="12.75" customHeight="1">
      <c r="A10" s="127"/>
      <c r="B10" s="128"/>
      <c r="C10" s="127"/>
      <c r="D10" s="111"/>
      <c r="E10" s="129"/>
      <c r="F10" s="129">
        <f t="shared" si="0"/>
        <v>0</v>
      </c>
      <c r="G10" s="307" t="e">
        <f t="shared" si="1"/>
        <v>#DIV/0!</v>
      </c>
      <c r="H10" s="130"/>
      <c r="I10" s="130"/>
      <c r="J10" s="222"/>
      <c r="K10" s="128"/>
      <c r="L10" s="131"/>
      <c r="M10" s="131"/>
      <c r="N10" s="129">
        <f t="shared" si="2"/>
        <v>0</v>
      </c>
      <c r="O10" s="307" t="e">
        <f t="shared" si="3"/>
        <v>#DIV/0!</v>
      </c>
      <c r="P10" s="110"/>
    </row>
    <row r="11" spans="1:16" ht="12.75" customHeight="1">
      <c r="A11" s="127"/>
      <c r="B11" s="128"/>
      <c r="C11" s="127"/>
      <c r="D11" s="111"/>
      <c r="E11" s="129"/>
      <c r="F11" s="129">
        <f t="shared" si="0"/>
        <v>0</v>
      </c>
      <c r="G11" s="307" t="e">
        <f t="shared" si="1"/>
        <v>#DIV/0!</v>
      </c>
      <c r="H11" s="130"/>
      <c r="I11" s="130"/>
      <c r="J11" s="222"/>
      <c r="K11" s="128"/>
      <c r="L11" s="131"/>
      <c r="M11" s="131"/>
      <c r="N11" s="129">
        <f t="shared" si="2"/>
        <v>0</v>
      </c>
      <c r="O11" s="307" t="e">
        <f t="shared" si="3"/>
        <v>#DIV/0!</v>
      </c>
      <c r="P11" s="110"/>
    </row>
    <row r="12" spans="1:16" ht="12.75" customHeight="1">
      <c r="A12" s="127"/>
      <c r="B12" s="128"/>
      <c r="C12" s="127"/>
      <c r="D12" s="111"/>
      <c r="E12" s="129"/>
      <c r="F12" s="129">
        <f t="shared" si="0"/>
        <v>0</v>
      </c>
      <c r="G12" s="307" t="e">
        <f t="shared" si="1"/>
        <v>#DIV/0!</v>
      </c>
      <c r="H12" s="130"/>
      <c r="I12" s="130"/>
      <c r="J12" s="222"/>
      <c r="K12" s="128"/>
      <c r="L12" s="131"/>
      <c r="M12" s="131"/>
      <c r="N12" s="129">
        <f t="shared" si="2"/>
        <v>0</v>
      </c>
      <c r="O12" s="307" t="e">
        <f t="shared" si="3"/>
        <v>#DIV/0!</v>
      </c>
      <c r="P12" s="110"/>
    </row>
    <row r="13" spans="1:16" ht="12.75" customHeight="1">
      <c r="A13" s="127"/>
      <c r="B13" s="128"/>
      <c r="C13" s="127"/>
      <c r="D13" s="111"/>
      <c r="E13" s="129"/>
      <c r="F13" s="129">
        <f t="shared" si="0"/>
        <v>0</v>
      </c>
      <c r="G13" s="307" t="e">
        <f t="shared" si="1"/>
        <v>#DIV/0!</v>
      </c>
      <c r="H13" s="130"/>
      <c r="I13" s="130"/>
      <c r="J13" s="222"/>
      <c r="K13" s="110"/>
      <c r="L13" s="131"/>
      <c r="M13" s="131"/>
      <c r="N13" s="129">
        <f t="shared" si="2"/>
        <v>0</v>
      </c>
      <c r="O13" s="307" t="e">
        <f t="shared" si="3"/>
        <v>#DIV/0!</v>
      </c>
      <c r="P13" s="110"/>
    </row>
    <row r="14" spans="1:16" ht="12.75" customHeight="1">
      <c r="A14" s="127"/>
      <c r="B14" s="128"/>
      <c r="C14" s="127"/>
      <c r="D14" s="111"/>
      <c r="E14" s="129"/>
      <c r="F14" s="129">
        <f t="shared" si="0"/>
        <v>0</v>
      </c>
      <c r="G14" s="307" t="e">
        <f t="shared" si="1"/>
        <v>#DIV/0!</v>
      </c>
      <c r="H14" s="130"/>
      <c r="I14" s="130"/>
      <c r="J14" s="222"/>
      <c r="K14" s="110"/>
      <c r="L14" s="131"/>
      <c r="M14" s="131"/>
      <c r="N14" s="129">
        <f t="shared" si="2"/>
        <v>0</v>
      </c>
      <c r="O14" s="307" t="e">
        <f t="shared" si="3"/>
        <v>#DIV/0!</v>
      </c>
      <c r="P14" s="110"/>
    </row>
    <row r="15" spans="1:16" ht="12.75" customHeight="1">
      <c r="A15" s="110"/>
      <c r="B15" s="110"/>
      <c r="C15" s="111"/>
      <c r="D15" s="111"/>
      <c r="E15" s="129"/>
      <c r="F15" s="129">
        <f t="shared" si="0"/>
        <v>0</v>
      </c>
      <c r="G15" s="307" t="e">
        <f t="shared" si="1"/>
        <v>#DIV/0!</v>
      </c>
      <c r="H15" s="113"/>
      <c r="I15" s="113"/>
      <c r="J15" s="222"/>
      <c r="K15" s="110"/>
      <c r="L15" s="131"/>
      <c r="M15" s="131"/>
      <c r="N15" s="129">
        <f t="shared" si="2"/>
        <v>0</v>
      </c>
      <c r="O15" s="307" t="e">
        <f t="shared" si="3"/>
        <v>#DIV/0!</v>
      </c>
      <c r="P15" s="110"/>
    </row>
    <row r="16" spans="1:16" ht="12.75" customHeight="1">
      <c r="A16" s="110"/>
      <c r="B16" s="110"/>
      <c r="C16" s="111"/>
      <c r="D16" s="132"/>
      <c r="E16" s="129"/>
      <c r="F16" s="129">
        <f t="shared" si="0"/>
        <v>0</v>
      </c>
      <c r="G16" s="307" t="e">
        <f t="shared" si="1"/>
        <v>#DIV/0!</v>
      </c>
      <c r="H16" s="113"/>
      <c r="I16" s="113"/>
      <c r="J16" s="222"/>
      <c r="K16" s="110"/>
      <c r="L16" s="131"/>
      <c r="M16" s="131"/>
      <c r="N16" s="129">
        <f t="shared" si="2"/>
        <v>0</v>
      </c>
      <c r="O16" s="307" t="e">
        <f t="shared" si="3"/>
        <v>#DIV/0!</v>
      </c>
      <c r="P16" s="110"/>
    </row>
    <row r="17" spans="1:16" ht="12.75" customHeight="1">
      <c r="A17" s="133"/>
      <c r="B17" s="133"/>
      <c r="C17" s="132"/>
      <c r="D17" s="132"/>
      <c r="E17" s="134"/>
      <c r="F17" s="129">
        <f t="shared" si="0"/>
        <v>0</v>
      </c>
      <c r="G17" s="307" t="e">
        <f t="shared" si="1"/>
        <v>#DIV/0!</v>
      </c>
      <c r="H17" s="135"/>
      <c r="I17" s="135"/>
      <c r="J17" s="222"/>
      <c r="K17" s="110"/>
      <c r="L17" s="136"/>
      <c r="M17" s="136"/>
      <c r="N17" s="129">
        <f t="shared" si="2"/>
        <v>0</v>
      </c>
      <c r="O17" s="307" t="e">
        <f t="shared" si="3"/>
        <v>#DIV/0!</v>
      </c>
      <c r="P17" s="110"/>
    </row>
    <row r="18" spans="1:16" ht="12.75" customHeight="1">
      <c r="A18" s="137"/>
      <c r="B18" s="110"/>
      <c r="C18" s="111"/>
      <c r="D18" s="110"/>
      <c r="E18" s="139"/>
      <c r="F18" s="129">
        <f t="shared" si="0"/>
        <v>0</v>
      </c>
      <c r="G18" s="307" t="e">
        <f t="shared" si="1"/>
        <v>#DIV/0!</v>
      </c>
      <c r="H18" s="140"/>
      <c r="I18" s="140"/>
      <c r="J18" s="223"/>
      <c r="K18" s="235"/>
      <c r="L18" s="125"/>
      <c r="M18" s="125">
        <v>0</v>
      </c>
      <c r="N18" s="129">
        <f t="shared" si="2"/>
        <v>0</v>
      </c>
      <c r="O18" s="307" t="e">
        <f t="shared" si="3"/>
        <v>#DIV/0!</v>
      </c>
      <c r="P18" s="110"/>
    </row>
    <row r="19" spans="1:16" ht="18.75" customHeight="1" thickBot="1">
      <c r="B19" s="141" t="s">
        <v>212</v>
      </c>
      <c r="C19" s="142"/>
      <c r="D19" s="138">
        <f>SUM(D4:D18)</f>
        <v>0</v>
      </c>
      <c r="E19" s="138">
        <f>SUM(E4:E18)</f>
        <v>0</v>
      </c>
      <c r="F19" s="138">
        <f>SUM(F4:F18)</f>
        <v>0</v>
      </c>
      <c r="G19" s="307" t="e">
        <f t="shared" si="1"/>
        <v>#DIV/0!</v>
      </c>
      <c r="H19" s="143"/>
      <c r="I19" s="143"/>
      <c r="J19" s="143"/>
      <c r="K19" s="143"/>
      <c r="L19" s="142">
        <f>SUM(L4:L18)</f>
        <v>0</v>
      </c>
      <c r="M19" s="144">
        <f>SUM(M4:M18)</f>
        <v>0</v>
      </c>
      <c r="N19" s="138">
        <f>SUM(N4:N18)</f>
        <v>0</v>
      </c>
      <c r="O19" s="307" t="e">
        <f t="shared" si="3"/>
        <v>#DIV/0!</v>
      </c>
    </row>
    <row r="20" spans="1:16" ht="13.5" thickTop="1"/>
    <row r="23" spans="1:16" ht="38.25">
      <c r="A23" s="124" t="s">
        <v>171</v>
      </c>
      <c r="B23" s="124" t="s">
        <v>150</v>
      </c>
      <c r="C23" s="125" t="s">
        <v>184</v>
      </c>
      <c r="D23" s="126" t="s">
        <v>200</v>
      </c>
      <c r="E23" s="126" t="s">
        <v>201</v>
      </c>
      <c r="F23" s="126" t="s">
        <v>202</v>
      </c>
      <c r="G23" s="126" t="s">
        <v>203</v>
      </c>
      <c r="H23" s="126" t="s">
        <v>204</v>
      </c>
      <c r="I23" s="126" t="s">
        <v>205</v>
      </c>
      <c r="J23" s="145" t="s">
        <v>206</v>
      </c>
      <c r="K23" s="145" t="s">
        <v>207</v>
      </c>
      <c r="L23" s="145" t="s">
        <v>208</v>
      </c>
      <c r="M23" s="145" t="s">
        <v>213</v>
      </c>
      <c r="N23" s="126" t="s">
        <v>214</v>
      </c>
      <c r="O23" s="126" t="s">
        <v>215</v>
      </c>
      <c r="P23" s="126" t="s">
        <v>167</v>
      </c>
    </row>
    <row r="24" spans="1:16">
      <c r="A24" s="127"/>
      <c r="B24" s="128"/>
      <c r="C24" s="127"/>
      <c r="D24" s="111"/>
      <c r="E24" s="129"/>
      <c r="F24" s="129">
        <f>+D24-E24</f>
        <v>0</v>
      </c>
      <c r="G24" s="307" t="e">
        <f>ROUND(F24/D24,10)</f>
        <v>#DIV/0!</v>
      </c>
      <c r="H24" s="130"/>
      <c r="I24" s="130"/>
      <c r="J24" s="222"/>
      <c r="K24" s="128"/>
      <c r="L24" s="131"/>
      <c r="M24" s="131"/>
      <c r="N24" s="129">
        <f t="shared" ref="N24:N43" si="4">+L24-M24</f>
        <v>0</v>
      </c>
      <c r="O24" s="307" t="e">
        <f t="shared" ref="O24:O43" si="5">ROUND(N24/L24,10)</f>
        <v>#DIV/0!</v>
      </c>
      <c r="P24" s="110"/>
    </row>
    <row r="25" spans="1:16">
      <c r="A25" s="127"/>
      <c r="B25" s="128"/>
      <c r="C25" s="127"/>
      <c r="D25" s="111"/>
      <c r="E25" s="129"/>
      <c r="F25" s="129">
        <f t="shared" ref="F25:F38" si="6">+D25-E25</f>
        <v>0</v>
      </c>
      <c r="G25" s="307" t="e">
        <f t="shared" ref="G25:G38" si="7">ROUND(F25/D25,10)</f>
        <v>#DIV/0!</v>
      </c>
      <c r="H25" s="130"/>
      <c r="I25" s="130"/>
      <c r="J25" s="222"/>
      <c r="K25" s="128"/>
      <c r="L25" s="131"/>
      <c r="M25" s="131"/>
      <c r="N25" s="129">
        <f t="shared" si="4"/>
        <v>0</v>
      </c>
      <c r="O25" s="307" t="e">
        <f t="shared" si="5"/>
        <v>#DIV/0!</v>
      </c>
      <c r="P25" s="110"/>
    </row>
    <row r="26" spans="1:16" ht="13.15" customHeight="1">
      <c r="A26" s="127"/>
      <c r="B26" s="128"/>
      <c r="C26" s="127"/>
      <c r="D26" s="111"/>
      <c r="E26" s="129"/>
      <c r="F26" s="129">
        <f t="shared" si="6"/>
        <v>0</v>
      </c>
      <c r="G26" s="307" t="e">
        <f t="shared" si="7"/>
        <v>#DIV/0!</v>
      </c>
      <c r="H26" s="130"/>
      <c r="I26" s="130"/>
      <c r="J26" s="222"/>
      <c r="K26" s="128"/>
      <c r="L26" s="131"/>
      <c r="M26" s="131"/>
      <c r="N26" s="129">
        <f t="shared" si="4"/>
        <v>0</v>
      </c>
      <c r="O26" s="307" t="e">
        <f t="shared" si="5"/>
        <v>#DIV/0!</v>
      </c>
      <c r="P26" s="110"/>
    </row>
    <row r="27" spans="1:16">
      <c r="A27" s="127"/>
      <c r="B27" s="128"/>
      <c r="C27" s="127"/>
      <c r="D27" s="129"/>
      <c r="E27" s="129"/>
      <c r="F27" s="129">
        <f t="shared" si="6"/>
        <v>0</v>
      </c>
      <c r="G27" s="307" t="e">
        <f t="shared" si="7"/>
        <v>#DIV/0!</v>
      </c>
      <c r="H27" s="130"/>
      <c r="I27" s="130"/>
      <c r="J27" s="222"/>
      <c r="K27" s="128"/>
      <c r="L27" s="131"/>
      <c r="M27" s="131"/>
      <c r="N27" s="129">
        <f t="shared" si="4"/>
        <v>0</v>
      </c>
      <c r="O27" s="307" t="e">
        <f t="shared" si="5"/>
        <v>#DIV/0!</v>
      </c>
      <c r="P27" s="110"/>
    </row>
    <row r="28" spans="1:16">
      <c r="A28" s="127"/>
      <c r="B28" s="128"/>
      <c r="C28" s="127"/>
      <c r="D28" s="129"/>
      <c r="E28" s="129"/>
      <c r="F28" s="129">
        <f t="shared" si="6"/>
        <v>0</v>
      </c>
      <c r="G28" s="307" t="e">
        <f t="shared" si="7"/>
        <v>#DIV/0!</v>
      </c>
      <c r="H28" s="130"/>
      <c r="I28" s="130"/>
      <c r="J28" s="222"/>
      <c r="K28" s="128"/>
      <c r="L28" s="131"/>
      <c r="M28" s="131"/>
      <c r="N28" s="129">
        <f t="shared" si="4"/>
        <v>0</v>
      </c>
      <c r="O28" s="307" t="e">
        <f t="shared" si="5"/>
        <v>#DIV/0!</v>
      </c>
      <c r="P28" s="110"/>
    </row>
    <row r="29" spans="1:16">
      <c r="A29" s="127"/>
      <c r="B29" s="128"/>
      <c r="C29" s="127"/>
      <c r="D29" s="129"/>
      <c r="E29" s="129"/>
      <c r="F29" s="129">
        <f t="shared" si="6"/>
        <v>0</v>
      </c>
      <c r="G29" s="307" t="e">
        <f t="shared" si="7"/>
        <v>#DIV/0!</v>
      </c>
      <c r="H29" s="130"/>
      <c r="I29" s="130"/>
      <c r="J29" s="222"/>
      <c r="K29" s="128"/>
      <c r="L29" s="131"/>
      <c r="M29" s="131"/>
      <c r="N29" s="129">
        <f t="shared" si="4"/>
        <v>0</v>
      </c>
      <c r="O29" s="307" t="e">
        <f t="shared" si="5"/>
        <v>#DIV/0!</v>
      </c>
      <c r="P29" s="110"/>
    </row>
    <row r="30" spans="1:16">
      <c r="A30" s="127"/>
      <c r="B30" s="128"/>
      <c r="C30" s="127"/>
      <c r="D30" s="111"/>
      <c r="E30" s="129"/>
      <c r="F30" s="129">
        <f t="shared" si="6"/>
        <v>0</v>
      </c>
      <c r="G30" s="307" t="e">
        <f t="shared" si="7"/>
        <v>#DIV/0!</v>
      </c>
      <c r="H30" s="130"/>
      <c r="I30" s="130"/>
      <c r="J30" s="222"/>
      <c r="K30" s="128"/>
      <c r="L30" s="131"/>
      <c r="M30" s="131"/>
      <c r="N30" s="129">
        <f t="shared" si="4"/>
        <v>0</v>
      </c>
      <c r="O30" s="307" t="e">
        <f t="shared" si="5"/>
        <v>#DIV/0!</v>
      </c>
      <c r="P30" s="110"/>
    </row>
    <row r="31" spans="1:16">
      <c r="A31" s="127"/>
      <c r="B31" s="128"/>
      <c r="C31" s="127"/>
      <c r="D31" s="111"/>
      <c r="E31" s="129"/>
      <c r="F31" s="129">
        <f t="shared" si="6"/>
        <v>0</v>
      </c>
      <c r="G31" s="307" t="e">
        <f t="shared" si="7"/>
        <v>#DIV/0!</v>
      </c>
      <c r="H31" s="130"/>
      <c r="I31" s="130"/>
      <c r="J31" s="222"/>
      <c r="K31" s="128"/>
      <c r="L31" s="131"/>
      <c r="M31" s="131"/>
      <c r="N31" s="129">
        <f t="shared" si="4"/>
        <v>0</v>
      </c>
      <c r="O31" s="307" t="e">
        <f t="shared" si="5"/>
        <v>#DIV/0!</v>
      </c>
      <c r="P31" s="110"/>
    </row>
    <row r="32" spans="1:16">
      <c r="A32" s="127"/>
      <c r="B32" s="128"/>
      <c r="C32" s="127"/>
      <c r="D32" s="129"/>
      <c r="E32" s="129"/>
      <c r="F32" s="129">
        <f t="shared" si="6"/>
        <v>0</v>
      </c>
      <c r="G32" s="307" t="e">
        <f t="shared" si="7"/>
        <v>#DIV/0!</v>
      </c>
      <c r="H32" s="130"/>
      <c r="I32" s="130"/>
      <c r="J32" s="222"/>
      <c r="K32" s="128"/>
      <c r="L32" s="131"/>
      <c r="M32" s="131"/>
      <c r="N32" s="129">
        <f t="shared" si="4"/>
        <v>0</v>
      </c>
      <c r="O32" s="307" t="e">
        <f t="shared" si="5"/>
        <v>#DIV/0!</v>
      </c>
      <c r="P32" s="110"/>
    </row>
    <row r="33" spans="1:16">
      <c r="A33" s="127"/>
      <c r="B33" s="128"/>
      <c r="C33" s="127"/>
      <c r="D33" s="129"/>
      <c r="E33" s="129"/>
      <c r="F33" s="129">
        <f t="shared" si="6"/>
        <v>0</v>
      </c>
      <c r="G33" s="307" t="e">
        <f t="shared" si="7"/>
        <v>#DIV/0!</v>
      </c>
      <c r="H33" s="130"/>
      <c r="I33" s="130"/>
      <c r="J33" s="222"/>
      <c r="K33" s="128"/>
      <c r="L33" s="131"/>
      <c r="M33" s="131"/>
      <c r="N33" s="129">
        <f t="shared" si="4"/>
        <v>0</v>
      </c>
      <c r="O33" s="307" t="e">
        <f t="shared" si="5"/>
        <v>#DIV/0!</v>
      </c>
      <c r="P33" s="110"/>
    </row>
    <row r="34" spans="1:16">
      <c r="A34" s="127"/>
      <c r="B34" s="128"/>
      <c r="C34" s="127"/>
      <c r="D34" s="129"/>
      <c r="E34" s="129"/>
      <c r="F34" s="129">
        <f t="shared" si="6"/>
        <v>0</v>
      </c>
      <c r="G34" s="307" t="e">
        <f t="shared" si="7"/>
        <v>#DIV/0!</v>
      </c>
      <c r="H34" s="130"/>
      <c r="I34" s="130"/>
      <c r="J34" s="222"/>
      <c r="K34" s="128"/>
      <c r="L34" s="131"/>
      <c r="M34" s="131"/>
      <c r="N34" s="129">
        <f t="shared" si="4"/>
        <v>0</v>
      </c>
      <c r="O34" s="307" t="e">
        <f t="shared" si="5"/>
        <v>#DIV/0!</v>
      </c>
      <c r="P34" s="110"/>
    </row>
    <row r="35" spans="1:16">
      <c r="A35" s="127"/>
      <c r="B35" s="128"/>
      <c r="C35" s="127"/>
      <c r="D35" s="129"/>
      <c r="E35" s="129"/>
      <c r="F35" s="129">
        <f t="shared" si="6"/>
        <v>0</v>
      </c>
      <c r="G35" s="307" t="e">
        <f t="shared" si="7"/>
        <v>#DIV/0!</v>
      </c>
      <c r="H35" s="130"/>
      <c r="I35" s="130"/>
      <c r="J35" s="222"/>
      <c r="K35" s="128"/>
      <c r="L35" s="131"/>
      <c r="M35" s="131"/>
      <c r="N35" s="129">
        <f t="shared" si="4"/>
        <v>0</v>
      </c>
      <c r="O35" s="307" t="e">
        <f t="shared" si="5"/>
        <v>#DIV/0!</v>
      </c>
      <c r="P35" s="110"/>
    </row>
    <row r="36" spans="1:16">
      <c r="A36" s="127"/>
      <c r="B36" s="128"/>
      <c r="C36" s="127"/>
      <c r="D36" s="129"/>
      <c r="E36" s="129"/>
      <c r="F36" s="129">
        <f t="shared" si="6"/>
        <v>0</v>
      </c>
      <c r="G36" s="307" t="e">
        <f t="shared" si="7"/>
        <v>#DIV/0!</v>
      </c>
      <c r="H36" s="130"/>
      <c r="I36" s="130"/>
      <c r="J36" s="222"/>
      <c r="K36" s="128"/>
      <c r="L36" s="131"/>
      <c r="M36" s="131"/>
      <c r="N36" s="129">
        <f t="shared" si="4"/>
        <v>0</v>
      </c>
      <c r="O36" s="307" t="e">
        <f t="shared" si="5"/>
        <v>#DIV/0!</v>
      </c>
      <c r="P36" s="110"/>
    </row>
    <row r="37" spans="1:16">
      <c r="A37" s="127"/>
      <c r="B37" s="128"/>
      <c r="C37" s="127"/>
      <c r="D37" s="111"/>
      <c r="E37" s="129"/>
      <c r="F37" s="129">
        <f t="shared" si="6"/>
        <v>0</v>
      </c>
      <c r="G37" s="307" t="e">
        <f t="shared" si="7"/>
        <v>#DIV/0!</v>
      </c>
      <c r="H37" s="130"/>
      <c r="I37" s="130"/>
      <c r="J37" s="222"/>
      <c r="K37" s="128"/>
      <c r="L37" s="131"/>
      <c r="M37" s="131"/>
      <c r="N37" s="129">
        <f t="shared" si="4"/>
        <v>0</v>
      </c>
      <c r="O37" s="307" t="e">
        <f t="shared" si="5"/>
        <v>#DIV/0!</v>
      </c>
      <c r="P37" s="110"/>
    </row>
    <row r="38" spans="1:16">
      <c r="A38" s="127"/>
      <c r="B38" s="128"/>
      <c r="C38" s="127"/>
      <c r="D38" s="111"/>
      <c r="E38" s="129"/>
      <c r="F38" s="129">
        <f t="shared" si="6"/>
        <v>0</v>
      </c>
      <c r="G38" s="307" t="e">
        <f t="shared" si="7"/>
        <v>#DIV/0!</v>
      </c>
      <c r="H38" s="130"/>
      <c r="I38" s="130"/>
      <c r="J38" s="222"/>
      <c r="K38" s="128"/>
      <c r="L38" s="131"/>
      <c r="M38" s="131"/>
      <c r="N38" s="129">
        <f t="shared" si="4"/>
        <v>0</v>
      </c>
      <c r="O38" s="307" t="e">
        <f t="shared" si="5"/>
        <v>#DIV/0!</v>
      </c>
      <c r="P38" s="110"/>
    </row>
    <row r="39" spans="1:16">
      <c r="A39" s="127"/>
      <c r="B39" s="128"/>
      <c r="C39" s="127"/>
      <c r="D39" s="111"/>
      <c r="E39" s="129"/>
      <c r="F39" s="129">
        <f t="shared" ref="F39:F44" si="8">+D39-E39</f>
        <v>0</v>
      </c>
      <c r="G39" s="307" t="e">
        <f t="shared" ref="G39:G45" si="9">ROUND(F39/D39,10)</f>
        <v>#DIV/0!</v>
      </c>
      <c r="H39" s="130"/>
      <c r="I39" s="130"/>
      <c r="J39" s="222"/>
      <c r="K39" s="128"/>
      <c r="L39" s="131"/>
      <c r="M39" s="131"/>
      <c r="N39" s="129">
        <f t="shared" si="4"/>
        <v>0</v>
      </c>
      <c r="O39" s="307" t="e">
        <f t="shared" si="5"/>
        <v>#DIV/0!</v>
      </c>
      <c r="P39" s="110"/>
    </row>
    <row r="40" spans="1:16">
      <c r="A40" s="127"/>
      <c r="B40" s="128"/>
      <c r="C40" s="127"/>
      <c r="D40" s="110"/>
      <c r="E40" s="129"/>
      <c r="F40" s="129">
        <f t="shared" si="8"/>
        <v>0</v>
      </c>
      <c r="G40" s="307" t="e">
        <f t="shared" si="9"/>
        <v>#DIV/0!</v>
      </c>
      <c r="H40" s="130"/>
      <c r="I40" s="130"/>
      <c r="J40" s="222"/>
      <c r="K40" s="110"/>
      <c r="L40" s="131"/>
      <c r="M40" s="131"/>
      <c r="N40" s="129">
        <f t="shared" si="4"/>
        <v>0</v>
      </c>
      <c r="O40" s="307" t="e">
        <f t="shared" si="5"/>
        <v>#DIV/0!</v>
      </c>
      <c r="P40" s="110"/>
    </row>
    <row r="41" spans="1:16">
      <c r="A41" s="110"/>
      <c r="B41" s="110"/>
      <c r="C41" s="111"/>
      <c r="D41" s="111"/>
      <c r="E41" s="129"/>
      <c r="F41" s="129">
        <f t="shared" si="8"/>
        <v>0</v>
      </c>
      <c r="G41" s="307" t="e">
        <f t="shared" si="9"/>
        <v>#DIV/0!</v>
      </c>
      <c r="H41" s="113"/>
      <c r="I41" s="113"/>
      <c r="J41" s="222"/>
      <c r="K41" s="110"/>
      <c r="L41" s="131"/>
      <c r="M41" s="131"/>
      <c r="N41" s="129">
        <f t="shared" si="4"/>
        <v>0</v>
      </c>
      <c r="O41" s="307" t="e">
        <f t="shared" si="5"/>
        <v>#DIV/0!</v>
      </c>
      <c r="P41" s="110"/>
    </row>
    <row r="42" spans="1:16">
      <c r="A42" s="127"/>
      <c r="B42" s="128"/>
      <c r="C42" s="134"/>
      <c r="D42" s="111"/>
      <c r="E42" s="129"/>
      <c r="F42" s="129">
        <f t="shared" si="8"/>
        <v>0</v>
      </c>
      <c r="G42" s="307" t="e">
        <f t="shared" si="9"/>
        <v>#DIV/0!</v>
      </c>
      <c r="H42" s="130"/>
      <c r="I42" s="130"/>
      <c r="J42" s="222"/>
      <c r="K42" s="110"/>
      <c r="L42" s="131"/>
      <c r="M42" s="136"/>
      <c r="N42" s="129">
        <f t="shared" si="4"/>
        <v>0</v>
      </c>
      <c r="O42" s="307" t="e">
        <f t="shared" si="5"/>
        <v>#DIV/0!</v>
      </c>
      <c r="P42" s="110"/>
    </row>
    <row r="43" spans="1:16">
      <c r="A43" s="127"/>
      <c r="B43" s="128"/>
      <c r="C43" s="134"/>
      <c r="D43" s="111"/>
      <c r="E43" s="129"/>
      <c r="F43" s="129">
        <f t="shared" si="8"/>
        <v>0</v>
      </c>
      <c r="G43" s="307" t="e">
        <f t="shared" si="9"/>
        <v>#DIV/0!</v>
      </c>
      <c r="H43" s="130"/>
      <c r="I43" s="130"/>
      <c r="J43" s="222"/>
      <c r="K43" s="110"/>
      <c r="L43" s="131"/>
      <c r="M43" s="136"/>
      <c r="N43" s="129">
        <f t="shared" si="4"/>
        <v>0</v>
      </c>
      <c r="O43" s="307" t="e">
        <f t="shared" si="5"/>
        <v>#DIV/0!</v>
      </c>
      <c r="P43" s="110"/>
    </row>
    <row r="44" spans="1:16">
      <c r="A44" s="110"/>
      <c r="B44" s="110"/>
      <c r="C44" s="111"/>
      <c r="D44" s="146"/>
      <c r="E44" s="146"/>
      <c r="F44" s="129">
        <f t="shared" si="8"/>
        <v>0</v>
      </c>
      <c r="G44" s="307" t="e">
        <f t="shared" si="9"/>
        <v>#DIV/0!</v>
      </c>
      <c r="H44" s="114"/>
      <c r="I44" s="114"/>
      <c r="J44" s="222"/>
      <c r="K44" s="112"/>
      <c r="L44" s="147"/>
      <c r="M44" s="147"/>
      <c r="N44" s="129">
        <f t="shared" ref="N44" si="10">+L44-M44</f>
        <v>0</v>
      </c>
      <c r="O44" s="307" t="e">
        <f t="shared" ref="O44" si="11">ROUND(N44/L44,10)</f>
        <v>#DIV/0!</v>
      </c>
      <c r="P44" s="110"/>
    </row>
    <row r="45" spans="1:16" ht="13.5" thickBot="1">
      <c r="B45" s="141" t="s">
        <v>216</v>
      </c>
      <c r="C45" s="148"/>
      <c r="D45" s="5">
        <f>SUM(D24:D44)</f>
        <v>0</v>
      </c>
      <c r="E45" s="5">
        <f>SUM(E24:E44)</f>
        <v>0</v>
      </c>
      <c r="F45" s="5">
        <f>SUM(F24:F44)</f>
        <v>0</v>
      </c>
      <c r="G45" s="307" t="e">
        <f t="shared" si="9"/>
        <v>#DIV/0!</v>
      </c>
      <c r="H45" s="149"/>
      <c r="I45" s="149"/>
      <c r="J45" s="149"/>
      <c r="K45" s="149"/>
      <c r="L45" s="138">
        <f>SUM(L24:L44)</f>
        <v>0</v>
      </c>
      <c r="M45" s="138">
        <f>SUM(M24:M44)</f>
        <v>0</v>
      </c>
      <c r="N45" s="5">
        <f>SUM(N24:N44)</f>
        <v>0</v>
      </c>
      <c r="O45" s="307" t="e">
        <f t="shared" ref="O45" si="12">ROUND(N45/L45,10)</f>
        <v>#DIV/0!</v>
      </c>
      <c r="P45" s="110"/>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2" t="s">
        <v>217</v>
      </c>
    </row>
    <row r="3" spans="1:16" ht="25.5" customHeight="1">
      <c r="A3" s="106" t="s">
        <v>218</v>
      </c>
      <c r="B3" s="103" t="s">
        <v>219</v>
      </c>
      <c r="C3" s="104" t="s">
        <v>220</v>
      </c>
      <c r="D3" s="104" t="s">
        <v>221</v>
      </c>
      <c r="E3" s="103" t="s">
        <v>222</v>
      </c>
      <c r="F3" s="104" t="s">
        <v>223</v>
      </c>
      <c r="G3" s="103" t="s">
        <v>224</v>
      </c>
      <c r="H3" s="105" t="s">
        <v>196</v>
      </c>
      <c r="I3" s="103"/>
      <c r="J3" s="104" t="s">
        <v>204</v>
      </c>
      <c r="K3" s="104" t="s">
        <v>205</v>
      </c>
      <c r="L3" s="106" t="s">
        <v>167</v>
      </c>
    </row>
    <row r="4" spans="1:16">
      <c r="A4" s="155"/>
      <c r="B4" s="156"/>
      <c r="C4" s="156"/>
      <c r="D4" s="157"/>
      <c r="E4" s="156"/>
      <c r="F4" s="156"/>
      <c r="G4" s="107"/>
      <c r="H4" s="107"/>
      <c r="I4" s="116"/>
      <c r="J4" s="158"/>
      <c r="K4" s="158"/>
      <c r="L4" s="116"/>
    </row>
    <row r="5" spans="1:16">
      <c r="A5" s="155"/>
      <c r="B5" s="156"/>
      <c r="C5" s="156"/>
      <c r="D5" s="157"/>
      <c r="E5" s="156"/>
      <c r="F5" s="156"/>
      <c r="G5" s="107"/>
      <c r="H5" s="107"/>
      <c r="I5" s="116"/>
      <c r="J5" s="158"/>
      <c r="K5" s="158"/>
      <c r="L5" s="116"/>
    </row>
    <row r="6" spans="1:16">
      <c r="A6" s="155"/>
      <c r="B6" s="156"/>
      <c r="C6" s="156"/>
      <c r="D6" s="157"/>
      <c r="E6" s="156"/>
      <c r="F6" s="156"/>
      <c r="G6" s="107"/>
      <c r="H6" s="107"/>
      <c r="I6" s="116"/>
      <c r="J6" s="158"/>
      <c r="K6" s="158"/>
      <c r="L6" s="116"/>
    </row>
    <row r="7" spans="1:16">
      <c r="A7" s="155"/>
      <c r="B7" s="156"/>
      <c r="C7" s="156"/>
      <c r="D7" s="157"/>
      <c r="E7" s="156"/>
      <c r="F7" s="156"/>
      <c r="G7" s="107"/>
      <c r="H7" s="107"/>
      <c r="I7" s="116"/>
      <c r="J7" s="158"/>
      <c r="K7" s="158"/>
      <c r="L7" s="116"/>
    </row>
    <row r="8" spans="1:16" s="102" customFormat="1">
      <c r="B8" s="100"/>
      <c r="C8" s="100"/>
      <c r="E8" s="100"/>
      <c r="F8" s="117"/>
      <c r="G8" s="100"/>
      <c r="H8" s="101"/>
      <c r="J8" s="93"/>
      <c r="K8" s="93"/>
      <c r="M8" s="57"/>
      <c r="N8" s="57"/>
      <c r="O8" s="57"/>
      <c r="P8" s="57"/>
    </row>
    <row r="9" spans="1:16">
      <c r="B9" s="88"/>
      <c r="C9" s="88"/>
      <c r="E9" s="88"/>
      <c r="F9" s="88"/>
      <c r="G9" s="88"/>
      <c r="H9" s="88"/>
      <c r="J9" s="89"/>
    </row>
    <row r="10" spans="1:16">
      <c r="B10" s="68"/>
      <c r="C10" s="68"/>
      <c r="D10" s="68"/>
      <c r="E10" s="68"/>
      <c r="F10" s="68"/>
      <c r="G10" s="68"/>
      <c r="H10" s="68"/>
      <c r="I10" s="68"/>
      <c r="J10" s="68"/>
      <c r="K10" s="68"/>
      <c r="L10" s="68"/>
    </row>
    <row r="11" spans="1:16" ht="13.5" thickBot="1">
      <c r="A11" s="4" t="s">
        <v>225</v>
      </c>
      <c r="B11" s="90">
        <f>SUM(B4:B10)</f>
        <v>0</v>
      </c>
      <c r="C11" s="90">
        <f t="shared" ref="C11:H11" si="0">SUM(C4:C10)</f>
        <v>0</v>
      </c>
      <c r="D11" s="90">
        <f t="shared" si="0"/>
        <v>0</v>
      </c>
      <c r="E11" s="90">
        <f>SUM(E4:E10)</f>
        <v>0</v>
      </c>
      <c r="F11" s="90">
        <f t="shared" si="0"/>
        <v>0</v>
      </c>
      <c r="G11" s="90">
        <f t="shared" si="0"/>
        <v>0</v>
      </c>
      <c r="H11" s="90">
        <f t="shared" si="0"/>
        <v>0</v>
      </c>
      <c r="I11" s="90"/>
      <c r="J11" s="90"/>
      <c r="K11" s="90"/>
      <c r="L11" s="90"/>
    </row>
    <row r="12" spans="1:16" ht="13.5" thickTop="1"/>
    <row r="13" spans="1:16" ht="13.5" thickBot="1"/>
    <row r="14" spans="1:16" ht="38.450000000000003" customHeight="1">
      <c r="A14" s="104" t="s">
        <v>221</v>
      </c>
      <c r="B14" s="103" t="s">
        <v>222</v>
      </c>
      <c r="C14" s="104" t="s">
        <v>220</v>
      </c>
      <c r="D14" s="106" t="s">
        <v>218</v>
      </c>
      <c r="E14" s="103" t="s">
        <v>219</v>
      </c>
      <c r="F14" s="104" t="s">
        <v>223</v>
      </c>
      <c r="G14" s="103" t="s">
        <v>224</v>
      </c>
      <c r="H14" s="105" t="s">
        <v>196</v>
      </c>
      <c r="I14" s="103"/>
      <c r="J14" s="104" t="s">
        <v>204</v>
      </c>
      <c r="K14" s="104" t="s">
        <v>205</v>
      </c>
      <c r="L14" s="106" t="s">
        <v>167</v>
      </c>
    </row>
    <row r="15" spans="1:16" s="102" customFormat="1">
      <c r="A15" s="159"/>
      <c r="B15" s="156"/>
      <c r="C15" s="156"/>
      <c r="D15" s="160"/>
      <c r="E15" s="156"/>
      <c r="F15" s="156"/>
      <c r="G15" s="107"/>
      <c r="H15" s="107"/>
      <c r="I15" s="108"/>
      <c r="J15" s="161"/>
      <c r="K15" s="161"/>
      <c r="L15" s="109"/>
      <c r="M15" s="57"/>
      <c r="N15" s="57"/>
      <c r="O15" s="57"/>
      <c r="P15" s="57"/>
    </row>
    <row r="16" spans="1:16" s="102" customFormat="1">
      <c r="A16" s="159"/>
      <c r="B16" s="156"/>
      <c r="C16" s="156"/>
      <c r="D16" s="160"/>
      <c r="E16" s="156"/>
      <c r="F16" s="156"/>
      <c r="G16" s="107"/>
      <c r="H16" s="107"/>
      <c r="I16" s="108"/>
      <c r="J16" s="161"/>
      <c r="K16" s="161"/>
      <c r="L16" s="116"/>
      <c r="M16" s="57"/>
      <c r="N16" s="57"/>
      <c r="O16" s="57"/>
      <c r="P16" s="57"/>
    </row>
    <row r="17" spans="1:16" s="102" customFormat="1">
      <c r="A17" s="159"/>
      <c r="B17" s="156"/>
      <c r="C17" s="156"/>
      <c r="D17" s="160"/>
      <c r="E17" s="156"/>
      <c r="F17" s="156"/>
      <c r="G17" s="107"/>
      <c r="H17" s="107"/>
      <c r="I17" s="108"/>
      <c r="J17" s="161"/>
      <c r="K17" s="161"/>
      <c r="L17" s="116"/>
      <c r="M17" s="57"/>
      <c r="N17" s="57"/>
      <c r="O17" s="57"/>
      <c r="P17" s="57"/>
    </row>
    <row r="18" spans="1:16" s="102" customFormat="1">
      <c r="A18" s="159"/>
      <c r="B18" s="156"/>
      <c r="C18" s="156"/>
      <c r="D18" s="160"/>
      <c r="E18" s="156"/>
      <c r="F18" s="156"/>
      <c r="G18" s="107"/>
      <c r="H18" s="107"/>
      <c r="I18" s="108"/>
      <c r="J18" s="161"/>
      <c r="K18" s="161"/>
      <c r="L18" s="116"/>
      <c r="M18" s="57"/>
      <c r="N18" s="57"/>
      <c r="O18" s="57"/>
      <c r="P18" s="57"/>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3"/>
      <c r="C21" s="63"/>
      <c r="D21" s="63"/>
      <c r="E21" s="63"/>
      <c r="F21" s="63"/>
      <c r="G21" s="63"/>
      <c r="H21" s="63"/>
      <c r="I21" s="63"/>
      <c r="J21" s="63"/>
      <c r="K21" s="63"/>
      <c r="L21" s="63"/>
    </row>
    <row r="22" spans="1:16" ht="13.5" thickBot="1">
      <c r="A22" s="4" t="s">
        <v>226</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227</v>
      </c>
      <c r="E24" s="95" t="s">
        <v>228</v>
      </c>
      <c r="F24" s="96" t="s">
        <v>116</v>
      </c>
    </row>
    <row r="25" spans="1:16" ht="51.75" thickBot="1">
      <c r="C25" s="91" t="s">
        <v>229</v>
      </c>
      <c r="D25" s="97">
        <f>G11</f>
        <v>0</v>
      </c>
      <c r="E25" s="98">
        <f>H11</f>
        <v>0</v>
      </c>
      <c r="F25" s="99">
        <f>D25-E25</f>
        <v>0</v>
      </c>
    </row>
    <row r="26" spans="1:16" ht="44.25" customHeight="1" thickBot="1">
      <c r="C26" s="91" t="s">
        <v>230</v>
      </c>
      <c r="D26" s="97">
        <f>G22</f>
        <v>0</v>
      </c>
      <c r="E26" s="98">
        <f>H22</f>
        <v>0</v>
      </c>
      <c r="F26" s="99">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2017-11-07T21:22:14Z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